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834" activeTab="0"/>
  </bookViews>
  <sheets>
    <sheet name="МЛ" sheetId="1" r:id="rId1"/>
    <sheet name="МЛ 1" sheetId="2" r:id="rId2"/>
    <sheet name="ППА" sheetId="3" r:id="rId3"/>
    <sheet name="кюр юн" sheetId="4" r:id="rId4"/>
  </sheets>
  <definedNames>
    <definedName name="_xlnm._FilterDatabase" localSheetId="0" hidden="1">'МЛ'!$A$5:$K$47</definedName>
    <definedName name="_xlnm.Print_Area" localSheetId="3">'кюр юн'!$A$1:$Z$18</definedName>
    <definedName name="_xlnm.Print_Area" localSheetId="0">'МЛ'!$A$1:$K$55</definedName>
    <definedName name="_xlnm.Print_Area" localSheetId="1">'МЛ 1'!$A$1:$K$32</definedName>
    <definedName name="_xlnm.Print_Area" localSheetId="2">'ППА'!$A$2:$V$36</definedName>
  </definedNames>
  <calcPr fullCalcOnLoad="1" refMode="R1C1"/>
</workbook>
</file>

<file path=xl/sharedStrings.xml><?xml version="1.0" encoding="utf-8"?>
<sst xmlns="http://schemas.openxmlformats.org/spreadsheetml/2006/main" count="849" uniqueCount="246">
  <si>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</si>
  <si>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</si>
  <si>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</si>
  <si>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</si>
  <si>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</si>
  <si>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Place</t>
  </si>
  <si>
    <t>Место</t>
  </si>
  <si>
    <t>Perc1</t>
  </si>
  <si>
    <t>Perc2</t>
  </si>
  <si>
    <t>Perc3</t>
  </si>
  <si>
    <t>PercSum</t>
  </si>
  <si>
    <t>H</t>
  </si>
  <si>
    <t>C</t>
  </si>
  <si>
    <t>М</t>
  </si>
  <si>
    <t>Кол. ошиб.</t>
  </si>
  <si>
    <t>Всего %</t>
  </si>
  <si>
    <t>Вып.
норм.</t>
  </si>
  <si>
    <t>%</t>
  </si>
  <si>
    <t>Главный секретарь</t>
  </si>
  <si>
    <t>Баллы</t>
  </si>
  <si>
    <t>Звание, разряд</t>
  </si>
  <si>
    <t>Всего баллов</t>
  </si>
  <si>
    <t>Главный судья по выездке</t>
  </si>
  <si>
    <t>б/р</t>
  </si>
  <si>
    <t>Сумма общих оценок</t>
  </si>
  <si>
    <t>007481</t>
  </si>
  <si>
    <t>Русакова М.</t>
  </si>
  <si>
    <r>
      <t xml:space="preserve">РУСАКОВА </t>
    </r>
    <r>
      <rPr>
        <sz val="8"/>
        <rFont val="Verdana"/>
        <family val="2"/>
      </rPr>
      <t>Таисия, 2004</t>
    </r>
  </si>
  <si>
    <t>007464</t>
  </si>
  <si>
    <t>010518</t>
  </si>
  <si>
    <t>Савельева И.</t>
  </si>
  <si>
    <t>Технические результаты</t>
  </si>
  <si>
    <r>
      <t>КУЗНЕЦОВА</t>
    </r>
    <r>
      <rPr>
        <sz val="8"/>
        <rFont val="Verdana"/>
        <family val="2"/>
      </rPr>
      <t xml:space="preserve"> Алена, 2004</t>
    </r>
  </si>
  <si>
    <t>Брунц Н.</t>
  </si>
  <si>
    <r>
      <t>ГЛАЗЫРИНА</t>
    </r>
    <r>
      <rPr>
        <sz val="8"/>
        <rFont val="Verdana"/>
        <family val="2"/>
      </rPr>
      <t xml:space="preserve"> Дарья, 2004</t>
    </r>
  </si>
  <si>
    <r>
      <t>ТАТИЩЕВА</t>
    </r>
    <r>
      <rPr>
        <sz val="8"/>
        <rFont val="Verdana"/>
        <family val="2"/>
      </rPr>
      <t xml:space="preserve"> Ксения, 2002</t>
    </r>
  </si>
  <si>
    <t>КК "Форсайд" / 
Санкт-Петербург</t>
  </si>
  <si>
    <r>
      <t>ТЕРРАНО-</t>
    </r>
    <r>
      <rPr>
        <sz val="8"/>
        <rFont val="Verdana"/>
        <family val="2"/>
      </rPr>
      <t>04 (150), мер., т.гнед., нем.райт-пони, Тимберленд, Германия</t>
    </r>
  </si>
  <si>
    <t>Езда</t>
  </si>
  <si>
    <t>КК "Форсайд", Ленинградская обл.</t>
  </si>
  <si>
    <t>Мирецкая И.</t>
  </si>
  <si>
    <t>011806</t>
  </si>
  <si>
    <r>
      <t xml:space="preserve">ГРИГОРЬЕВА
</t>
    </r>
    <r>
      <rPr>
        <sz val="8"/>
        <rFont val="Verdana"/>
        <family val="2"/>
      </rPr>
      <t>Юлия, 2003</t>
    </r>
  </si>
  <si>
    <r>
      <t xml:space="preserve">ШТРАУС-99, </t>
    </r>
    <r>
      <rPr>
        <sz val="8"/>
        <rFont val="Verdana"/>
        <family val="2"/>
      </rPr>
      <t>мер, рыж, гол.теплокр, Дарлингтон, Нидерланды</t>
    </r>
  </si>
  <si>
    <t>010424</t>
  </si>
  <si>
    <t>Григорьев В.</t>
  </si>
  <si>
    <t>Додонова О.</t>
  </si>
  <si>
    <t>Чебунина О.</t>
  </si>
  <si>
    <t>010468</t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</si>
  <si>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</si>
  <si>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011234</t>
  </si>
  <si>
    <t>Мастер-лист</t>
  </si>
  <si>
    <t>Ленинградская область, КК "Форсайд"</t>
  </si>
  <si>
    <t>№ п/п</t>
  </si>
  <si>
    <t>№ лошади</t>
  </si>
  <si>
    <t>Разряд, категория</t>
  </si>
  <si>
    <t>Тренер</t>
  </si>
  <si>
    <t>Отметка ветеринарной инспекции</t>
  </si>
  <si>
    <t>Допущен</t>
  </si>
  <si>
    <r>
      <t>РОЗА'С САВАНЕТА</t>
    </r>
    <r>
      <rPr>
        <sz val="8"/>
        <rFont val="Verdana"/>
        <family val="2"/>
      </rPr>
      <t>-06 (148), мер, бур, нью форест пони, Мэйк Май Дэй, Нидерланды</t>
    </r>
  </si>
  <si>
    <t>009928</t>
  </si>
  <si>
    <t>Дебердеева Т.</t>
  </si>
  <si>
    <t xml:space="preserve">Выездка. </t>
  </si>
  <si>
    <t>НОВОГОДНИЙ БАЛ В ФОРСАЙДЕ</t>
  </si>
  <si>
    <t>КК "Форсайд"/
Санкт-Петербург</t>
  </si>
  <si>
    <t>Кельнер Е.</t>
  </si>
  <si>
    <r>
      <t>ЛИБРЕТТО-</t>
    </r>
    <r>
      <rPr>
        <sz val="8"/>
        <rFont val="Verdana"/>
        <family val="2"/>
      </rPr>
      <t>06,мер., т.-гнед., латв., LevantosI, Латвия</t>
    </r>
  </si>
  <si>
    <t>008956</t>
  </si>
  <si>
    <t>КК "Форсайд"/
Ленинградская область</t>
  </si>
  <si>
    <t>001371</t>
  </si>
  <si>
    <t>Кефели Е.</t>
  </si>
  <si>
    <r>
      <t xml:space="preserve">ЛЕППЕНЕН
</t>
    </r>
    <r>
      <rPr>
        <sz val="8"/>
        <rFont val="Verdana"/>
        <family val="2"/>
      </rPr>
      <t>Анастасия,2002</t>
    </r>
  </si>
  <si>
    <t>Выездка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</si>
  <si>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</si>
  <si>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</si>
  <si>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С</t>
  </si>
  <si>
    <t>Итого</t>
  </si>
  <si>
    <t>Оценка костюм</t>
  </si>
  <si>
    <t xml:space="preserve">Техн. </t>
  </si>
  <si>
    <t>Арт.</t>
  </si>
  <si>
    <t>Главный судья</t>
  </si>
  <si>
    <r>
      <t xml:space="preserve">ВЕНИДИКТОВА </t>
    </r>
    <r>
      <rPr>
        <sz val="8"/>
        <rFont val="Verdana"/>
        <family val="2"/>
      </rPr>
      <t>Полина, 2000</t>
    </r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</si>
  <si>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</si>
  <si>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</si>
  <si>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</si>
  <si>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</si>
  <si>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Гулам А.</t>
  </si>
  <si>
    <t>010344</t>
  </si>
  <si>
    <t>Н</t>
  </si>
  <si>
    <r>
      <t>КНОПА</t>
    </r>
    <r>
      <rPr>
        <sz val="8"/>
        <rFont val="Verdana"/>
        <family val="2"/>
      </rPr>
      <t>-99 (119), коб., карак., неизв., неизв., неизв.</t>
    </r>
  </si>
  <si>
    <t>008966</t>
  </si>
  <si>
    <t>Шахайдулина Н.</t>
  </si>
  <si>
    <t>014661</t>
  </si>
  <si>
    <t>Ардюкова Н.</t>
  </si>
  <si>
    <t>КСК "Петростиль" / 
Ленинградская область</t>
  </si>
  <si>
    <r>
      <t xml:space="preserve">ПАВЛОВА </t>
    </r>
    <r>
      <rPr>
        <sz val="8"/>
        <rFont val="Verdana"/>
        <family val="2"/>
      </rPr>
      <t>Мария-Евдокия, 2007</t>
    </r>
  </si>
  <si>
    <r>
      <t>ЛЕГОЛАС-</t>
    </r>
    <r>
      <rPr>
        <sz val="8"/>
        <rFont val="Verdana"/>
        <family val="2"/>
      </rPr>
      <t>01 (145), мер., рыж., полукр.помесь, неизв., неизв.</t>
    </r>
  </si>
  <si>
    <t>006800</t>
  </si>
  <si>
    <t>Голубева Е.</t>
  </si>
  <si>
    <t>011302</t>
  </si>
  <si>
    <t>Лободенко Н. - ВК (Санкт-Петербург)</t>
  </si>
  <si>
    <t>Фролова И. (Санкт-Петербург)</t>
  </si>
  <si>
    <t>Выездка, преодоление препятствий.</t>
  </si>
  <si>
    <t>Макарова И.</t>
  </si>
  <si>
    <t>КСК "Петростиль"/ Санкт-Петербург</t>
  </si>
  <si>
    <t>004472</t>
  </si>
  <si>
    <r>
      <t>БУНТОВА</t>
    </r>
    <r>
      <rPr>
        <sz val="8"/>
        <rFont val="Verdana"/>
        <family val="2"/>
      </rPr>
      <t xml:space="preserve"> Елизавета, 2002</t>
    </r>
  </si>
  <si>
    <t>011374</t>
  </si>
  <si>
    <t>Бунтова В.</t>
  </si>
  <si>
    <r>
      <t>АЛЬ ПАЧИНО</t>
    </r>
    <r>
      <rPr>
        <sz val="8"/>
        <rFont val="Verdana"/>
        <family val="2"/>
      </rPr>
      <t>-06, мер., гнед., ганн., Абке, Германия</t>
    </r>
  </si>
  <si>
    <t>104AR84-Pony</t>
  </si>
  <si>
    <t>КК "Форсайд" / Ленинградская область</t>
  </si>
  <si>
    <t>Боброва М.</t>
  </si>
  <si>
    <t>КМС</t>
  </si>
  <si>
    <t>007645</t>
  </si>
  <si>
    <t>Казанцева А.</t>
  </si>
  <si>
    <r>
      <t>КРУПЧАТНИКОВА</t>
    </r>
    <r>
      <rPr>
        <sz val="8"/>
        <rFont val="Verdana"/>
        <family val="2"/>
      </rPr>
      <t xml:space="preserve"> Варвара, 2006</t>
    </r>
  </si>
  <si>
    <r>
      <t>КУЗНЕЦОВА</t>
    </r>
    <r>
      <rPr>
        <sz val="8"/>
        <rFont val="Verdana"/>
        <family val="2"/>
      </rPr>
      <t xml:space="preserve"> Полина, 2001</t>
    </r>
  </si>
  <si>
    <t>001495</t>
  </si>
  <si>
    <t>Игнатьева О.</t>
  </si>
  <si>
    <r>
      <t>СКВОРЦОВА</t>
    </r>
    <r>
      <rPr>
        <sz val="8"/>
        <rFont val="Verdana"/>
        <family val="2"/>
      </rPr>
      <t xml:space="preserve"> Кристина, 2005</t>
    </r>
  </si>
  <si>
    <t>Ветеринарный врач</t>
  </si>
  <si>
    <t>010321</t>
  </si>
  <si>
    <t>008838</t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</si>
  <si>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</si>
  <si>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л</t>
  </si>
  <si>
    <r>
      <t>ДЕЙЛИ НЬЮЗ</t>
    </r>
    <r>
      <rPr>
        <sz val="8"/>
        <rFont val="Verdana"/>
        <family val="2"/>
      </rPr>
      <t>-04 (130), коб., сол., пони, Ноджин, Московская обл.</t>
    </r>
  </si>
  <si>
    <t>Прихожай В.</t>
  </si>
  <si>
    <t>д</t>
  </si>
  <si>
    <t>ок</t>
  </si>
  <si>
    <t>009004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</si>
  <si>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</si>
  <si>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050200</t>
  </si>
  <si>
    <r>
      <t>ДОНРЕСТАН</t>
    </r>
    <r>
      <rPr>
        <sz val="8"/>
        <rFont val="Verdana"/>
        <family val="2"/>
      </rPr>
      <t>-05, мер., вор., рейн., Флорестан I, Германия</t>
    </r>
  </si>
  <si>
    <t>011770</t>
  </si>
  <si>
    <t>000682</t>
  </si>
  <si>
    <r>
      <t>ПАНТАНИ ГОУ</t>
    </r>
    <r>
      <rPr>
        <sz val="8"/>
        <rFont val="Verdana"/>
        <family val="2"/>
      </rPr>
      <t>-99, мер., гнед., тракен., Майзаубер, Германия</t>
    </r>
  </si>
  <si>
    <t>008904</t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</si>
  <si>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</si>
  <si>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КК "Форсайд" / 
Ленинградская область</t>
  </si>
  <si>
    <t>Малефисента</t>
  </si>
  <si>
    <t>016620</t>
  </si>
  <si>
    <t>Шахматная королева</t>
  </si>
  <si>
    <t>Глазырина Н.</t>
  </si>
  <si>
    <t>001507</t>
  </si>
  <si>
    <t>Ильичев В.</t>
  </si>
  <si>
    <t>Шрек и осел</t>
  </si>
  <si>
    <t>Крупчатникова Е.</t>
  </si>
  <si>
    <t>000708</t>
  </si>
  <si>
    <t>Гарри Поттер</t>
  </si>
  <si>
    <t>Ющенко А.</t>
  </si>
  <si>
    <r>
      <t>БОБРОВА</t>
    </r>
    <r>
      <rPr>
        <sz val="8"/>
        <rFont val="Verdana"/>
        <family val="2"/>
      </rPr>
      <t xml:space="preserve"> Варвара, 2005</t>
    </r>
  </si>
  <si>
    <r>
      <t>КОЛЛИЕРС КРИНОЛИН</t>
    </r>
    <r>
      <rPr>
        <sz val="8"/>
        <rFont val="Verdana"/>
        <family val="2"/>
      </rPr>
      <t>-08 (137), коб., сол., уэльск. пони, Грайгиау Спринг Миднайт, Великобритания</t>
    </r>
  </si>
  <si>
    <r>
      <t>БЕЛЯЕВА</t>
    </r>
    <r>
      <rPr>
        <sz val="8"/>
        <rFont val="Verdana"/>
        <family val="2"/>
      </rPr>
      <t xml:space="preserve"> Александра 2008</t>
    </r>
  </si>
  <si>
    <t>кюр пони</t>
  </si>
  <si>
    <t>тест п</t>
  </si>
  <si>
    <t>Федорова Ю.</t>
  </si>
  <si>
    <t>008418</t>
  </si>
  <si>
    <t>Волынская М.</t>
  </si>
  <si>
    <t>Короткевич Д.</t>
  </si>
  <si>
    <t>КСК "Осиновая роща"/ 
Санкт-Петербург</t>
  </si>
  <si>
    <t>Власова А.</t>
  </si>
  <si>
    <r>
      <t>ИЛЬИЧЕВА</t>
    </r>
    <r>
      <rPr>
        <sz val="8"/>
        <rFont val="Verdana"/>
        <family val="2"/>
      </rPr>
      <t xml:space="preserve"> Эмилия, 2005</t>
    </r>
  </si>
  <si>
    <r>
      <t>ВЛАСОВА</t>
    </r>
    <r>
      <rPr>
        <sz val="8"/>
        <rFont val="Verdana"/>
        <family val="2"/>
      </rPr>
      <t xml:space="preserve"> Александра</t>
    </r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</si>
  <si>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</si>
  <si>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r>
      <t>ПОПОВА</t>
    </r>
    <r>
      <rPr>
        <sz val="8"/>
        <rFont val="Verdana"/>
        <family val="2"/>
      </rPr>
      <t xml:space="preserve">  Ольга</t>
    </r>
  </si>
  <si>
    <t>013709</t>
  </si>
  <si>
    <t>Евстигнеева Т.</t>
  </si>
  <si>
    <r>
      <t>ПАВЛОВА</t>
    </r>
    <r>
      <rPr>
        <sz val="8"/>
        <rFont val="Verdana"/>
        <family val="2"/>
      </rPr>
      <t xml:space="preserve"> Валерия 2001</t>
    </r>
  </si>
  <si>
    <r>
      <t>ЭРЕНПРАЙС</t>
    </r>
    <r>
      <rPr>
        <sz val="8"/>
        <rFont val="Verdana"/>
        <family val="2"/>
      </rPr>
      <t>-09, мер. рыж.,вестф.Ehrenpar</t>
    </r>
  </si>
  <si>
    <r>
      <t>ЮЩЕНКО</t>
    </r>
    <r>
      <rPr>
        <sz val="8"/>
        <rFont val="Verdana"/>
        <family val="2"/>
      </rPr>
      <t xml:space="preserve"> Николай, 2005</t>
    </r>
  </si>
  <si>
    <r>
      <t>ЗВАВО'С-ЭУТХАЛИЯ</t>
    </r>
    <r>
      <rPr>
        <sz val="8"/>
        <rFont val="Verdana"/>
        <family val="2"/>
      </rPr>
      <t>-03 (146), коб., гнед., ньюфорест пони, Y.W.Adrian, Нидеранды</t>
    </r>
  </si>
  <si>
    <t>кюр кост</t>
  </si>
  <si>
    <r>
      <t>МАРИЭЛЬ</t>
    </r>
    <r>
      <rPr>
        <sz val="8"/>
        <rFont val="Verdana"/>
        <family val="2"/>
      </rPr>
      <t>-09 (146), коб., сер., нем.райтпони, Little Milton, Россия</t>
    </r>
  </si>
  <si>
    <t>кюр д ю</t>
  </si>
  <si>
    <t>кпд</t>
  </si>
  <si>
    <t>мп</t>
  </si>
  <si>
    <r>
      <t>ФЕДОРОВА</t>
    </r>
    <r>
      <rPr>
        <sz val="8"/>
        <rFont val="Verdana"/>
        <family val="2"/>
      </rPr>
      <t xml:space="preserve"> Александра, 2008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</si>
  <si>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</si>
  <si>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мг</t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</si>
  <si>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</t>
    </r>
    <r>
      <rPr>
        <b/>
        <sz val="8"/>
        <rFont val="Verdana"/>
        <family val="2"/>
      </rPr>
      <t>ы</t>
    </r>
  </si>
  <si>
    <r>
      <t>ДАНИЛЬЧЕНКО</t>
    </r>
    <r>
      <rPr>
        <sz val="8"/>
        <rFont val="Verdana"/>
        <family val="2"/>
      </rPr>
      <t xml:space="preserve"> Елизавета, 2007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</si>
  <si>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</si>
  <si>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r>
      <t>МАСЛЕННИКОВА</t>
    </r>
    <r>
      <rPr>
        <sz val="8"/>
        <rFont val="Verdana"/>
        <family val="2"/>
      </rPr>
      <t xml:space="preserve"> Кира  2007</t>
    </r>
  </si>
  <si>
    <r>
      <t>КОМОВА</t>
    </r>
    <r>
      <rPr>
        <sz val="8"/>
        <rFont val="Verdana"/>
        <family val="2"/>
      </rPr>
      <t xml:space="preserve"> Алена 2010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</si>
  <si>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</t>
    </r>
    <r>
      <rPr>
        <b/>
        <sz val="8"/>
        <rFont val="Verdana"/>
        <family val="2"/>
      </rPr>
      <t>ы</t>
    </r>
  </si>
  <si>
    <r>
      <t>НОВИКОВА</t>
    </r>
    <r>
      <rPr>
        <sz val="8"/>
        <rFont val="Verdana"/>
        <family val="2"/>
      </rPr>
      <t xml:space="preserve">
Алина, 2000</t>
    </r>
  </si>
  <si>
    <t>ппю</t>
  </si>
  <si>
    <r>
      <t>ЛИВИНГС</t>
    </r>
    <r>
      <rPr>
        <sz val="8"/>
        <rFont val="Verdana"/>
        <family val="2"/>
      </rPr>
      <t>-03, мер., сер., латв., Леар, Латвия</t>
    </r>
  </si>
  <si>
    <r>
      <t>КАЗАНЦЕВА</t>
    </r>
    <r>
      <rPr>
        <sz val="8"/>
        <rFont val="Verdana"/>
        <family val="2"/>
      </rPr>
      <t xml:space="preserve"> Анна</t>
    </r>
  </si>
  <si>
    <r>
      <t>ШАМЮ</t>
    </r>
    <r>
      <rPr>
        <sz val="8"/>
        <rFont val="Verdana"/>
        <family val="2"/>
      </rPr>
      <t>-02, мер, гнед, ганнов., Контендро,  Герм</t>
    </r>
    <r>
      <rPr>
        <b/>
        <sz val="8"/>
        <rFont val="Verdana"/>
        <family val="2"/>
      </rPr>
      <t>ания</t>
    </r>
  </si>
  <si>
    <t>ст л</t>
  </si>
  <si>
    <t>лпд</t>
  </si>
  <si>
    <t>104AT18-Pony</t>
  </si>
  <si>
    <r>
      <t>РУСАКОВА</t>
    </r>
    <r>
      <rPr>
        <sz val="8"/>
        <rFont val="Verdana"/>
        <family val="2"/>
      </rPr>
      <t xml:space="preserve"> Таисия, 2004</t>
    </r>
  </si>
  <si>
    <r>
      <t>МИРАКУЛИКС</t>
    </r>
    <r>
      <rPr>
        <sz val="8"/>
        <rFont val="Verdana"/>
        <family val="2"/>
      </rPr>
      <t>-08 (147), мер., пал., нем. райт пони, The Breas My Mobility, Герман</t>
    </r>
    <r>
      <rPr>
        <b/>
        <sz val="8"/>
        <rFont val="Verdana"/>
        <family val="2"/>
      </rPr>
      <t>ия</t>
    </r>
  </si>
  <si>
    <t>кмс</t>
  </si>
  <si>
    <r>
      <t>ГУЛАМ</t>
    </r>
    <r>
      <rPr>
        <sz val="8"/>
        <rFont val="Verdana"/>
        <family val="2"/>
      </rPr>
      <t xml:space="preserve"> Кристина, 1999</t>
    </r>
  </si>
  <si>
    <r>
      <t>САН ДИНАНДО</t>
    </r>
    <r>
      <rPr>
        <sz val="8"/>
        <rFont val="Verdana"/>
        <family val="2"/>
      </rPr>
      <t>-08 , жер, вор., голл.тепл., San Remo, Голландия</t>
    </r>
  </si>
  <si>
    <t>104GY09</t>
  </si>
  <si>
    <r>
      <t>ЛЕМНИСКААТ  РАПСОДИ</t>
    </r>
    <r>
      <rPr>
        <sz val="8"/>
        <rFont val="Verdana"/>
        <family val="2"/>
      </rPr>
      <t>-04, мер.,рыж.,уэльский пони,Anjershof Rocky, Голландия</t>
    </r>
  </si>
  <si>
    <r>
      <t>ГРОМОВ</t>
    </r>
    <r>
      <rPr>
        <sz val="8"/>
        <rFont val="Verdana"/>
        <family val="2"/>
      </rPr>
      <t xml:space="preserve"> Артур, 2012   </t>
    </r>
    <r>
      <rPr>
        <b/>
        <sz val="8"/>
        <rFont val="Verdana"/>
        <family val="2"/>
      </rPr>
      <t xml:space="preserve">              </t>
    </r>
  </si>
  <si>
    <r>
      <t>КАНУННИКОВ</t>
    </r>
    <r>
      <rPr>
        <sz val="8"/>
        <rFont val="Verdana"/>
        <family val="2"/>
      </rPr>
      <t xml:space="preserve"> Юрий, 2011</t>
    </r>
  </si>
  <si>
    <r>
      <t>ЗАЙЦЕВА</t>
    </r>
    <r>
      <rPr>
        <sz val="8"/>
        <rFont val="Verdana"/>
        <family val="2"/>
      </rPr>
      <t xml:space="preserve"> Евгения,  2010</t>
    </r>
  </si>
  <si>
    <r>
      <t>ВЛАСОВА</t>
    </r>
    <r>
      <rPr>
        <sz val="8"/>
        <rFont val="Verdana"/>
        <family val="2"/>
      </rPr>
      <t xml:space="preserve"> Серафима, 2012</t>
    </r>
  </si>
  <si>
    <r>
      <t xml:space="preserve">ХРАМЦОВА </t>
    </r>
    <r>
      <rPr>
        <sz val="8"/>
        <rFont val="Verdana"/>
        <family val="2"/>
      </rPr>
      <t xml:space="preserve"> Диана, 2010</t>
    </r>
  </si>
  <si>
    <r>
      <t>КОРЧАГИНА</t>
    </r>
    <r>
      <rPr>
        <sz val="8"/>
        <rFont val="Verdana"/>
        <family val="2"/>
      </rPr>
      <t xml:space="preserve"> Елизавета, 2012</t>
    </r>
  </si>
  <si>
    <r>
      <t>КЕФЕЛИ</t>
    </r>
    <r>
      <rPr>
        <sz val="8"/>
        <rFont val="Verdana"/>
        <family val="2"/>
      </rPr>
      <t xml:space="preserve"> Елена</t>
    </r>
  </si>
  <si>
    <r>
      <t>МАТЕО</t>
    </r>
    <r>
      <rPr>
        <sz val="8"/>
        <rFont val="Verdana"/>
        <family val="2"/>
      </rPr>
      <t>-12, мер., гнед, полукровн., Тайбэй, Россия</t>
    </r>
  </si>
  <si>
    <t>016131</t>
  </si>
  <si>
    <r>
      <t>БЕЛОГУРОВА</t>
    </r>
    <r>
      <rPr>
        <sz val="8"/>
        <rFont val="Verdana"/>
        <family val="2"/>
      </rPr>
      <t xml:space="preserve"> Александа, 1997</t>
    </r>
  </si>
  <si>
    <t>КСК "Петростиль" /
Санкт-Петербург</t>
  </si>
  <si>
    <t>ю</t>
  </si>
  <si>
    <t>Морозов А.</t>
  </si>
  <si>
    <t>мл л</t>
  </si>
  <si>
    <r>
      <t>НЕГАНОВА</t>
    </r>
    <r>
      <rPr>
        <sz val="8"/>
        <rFont val="Verdana"/>
        <family val="2"/>
      </rPr>
      <t xml:space="preserve"> Ольга, 2004</t>
    </r>
  </si>
  <si>
    <r>
      <t>РАДУГА</t>
    </r>
    <r>
      <rPr>
        <sz val="8"/>
        <rFont val="Verdana"/>
        <family val="2"/>
      </rPr>
      <t>-05 (148), коб., серо-пег., помесь, неизв., Ростовская обл.</t>
    </r>
  </si>
  <si>
    <r>
      <t>МИСТЕР ТИК ТОК</t>
    </r>
    <r>
      <rPr>
        <sz val="8"/>
        <rFont val="Verdana"/>
        <family val="2"/>
      </rPr>
      <t>-11 уэльск. Пони</t>
    </r>
  </si>
  <si>
    <t>016628</t>
  </si>
  <si>
    <r>
      <t>ФУТУРО</t>
    </r>
    <r>
      <rPr>
        <sz val="8"/>
        <rFont val="Verdana"/>
        <family val="2"/>
      </rPr>
      <t>-12, мер., сер., лошадь пони кл., неизв., Россия</t>
    </r>
  </si>
  <si>
    <t>DE498980161911</t>
  </si>
  <si>
    <r>
      <t>БАНДОЛЬЕРО</t>
    </r>
    <r>
      <rPr>
        <sz val="8"/>
        <rFont val="Verdana"/>
        <family val="2"/>
      </rPr>
      <t>-09, мер., гнед., KWPN, Briar, Нидерланды</t>
    </r>
  </si>
  <si>
    <t>Ахачинский А. - ВК (Санкт-Петербург)</t>
  </si>
  <si>
    <t xml:space="preserve">кпю </t>
  </si>
  <si>
    <t>сг</t>
  </si>
  <si>
    <t>ппд а</t>
  </si>
  <si>
    <r>
      <t>ФЕДОРОВА</t>
    </r>
    <r>
      <rPr>
        <sz val="8"/>
        <rFont val="Verdana"/>
        <family val="2"/>
      </rPr>
      <t xml:space="preserve"> Дарья, 2005 </t>
    </r>
  </si>
  <si>
    <t>ппд в</t>
  </si>
  <si>
    <r>
      <t>ПРИХОЖАЙ</t>
    </r>
    <r>
      <rPr>
        <sz val="8"/>
        <rFont val="Verdana"/>
        <family val="2"/>
      </rPr>
      <t xml:space="preserve"> Виктория</t>
    </r>
  </si>
  <si>
    <t>Шульская М.</t>
  </si>
  <si>
    <r>
      <t>НОВИНКАЯ</t>
    </r>
    <r>
      <rPr>
        <sz val="8"/>
        <rFont val="Verdana"/>
        <family val="2"/>
      </rPr>
      <t xml:space="preserve"> Дарья, 2012</t>
    </r>
  </si>
  <si>
    <r>
      <t xml:space="preserve">ФЕДОРОВ </t>
    </r>
    <r>
      <rPr>
        <sz val="8"/>
        <rFont val="Verdana"/>
        <family val="2"/>
      </rPr>
      <t>Николай</t>
    </r>
  </si>
  <si>
    <t>022893</t>
  </si>
  <si>
    <t>03 декабря 2016 г.</t>
  </si>
  <si>
    <t>02-03 декабря 2016 г.</t>
  </si>
  <si>
    <t>Соревнование №5: Езда по выбору 
(Introductory Test В, Introductory Test D, Предварительный приз А Дети, Предварительный приз В Дети, Командный приз дети)</t>
  </si>
  <si>
    <t>в/к</t>
  </si>
  <si>
    <r>
      <t xml:space="preserve">Судьи: Н - Русинова Е. - ВК - Ленинградская область, </t>
    </r>
    <r>
      <rPr>
        <b/>
        <sz val="10"/>
        <rFont val="Verdana"/>
        <family val="2"/>
      </rPr>
      <t>С - Семенова Ю. - ВК - Москва</t>
    </r>
    <r>
      <rPr>
        <sz val="10"/>
        <rFont val="Verdana"/>
        <family val="2"/>
      </rPr>
      <t>, М - Ахачинский А. - ВК - Санкт-Петербург</t>
    </r>
  </si>
  <si>
    <t>кпю</t>
  </si>
  <si>
    <t>Зачет "Старшие любители"</t>
  </si>
  <si>
    <t>Зачет "Дети"</t>
  </si>
  <si>
    <t>Зачет "Младшие любители"</t>
  </si>
  <si>
    <r>
      <t>Судьи:</t>
    </r>
    <r>
      <rPr>
        <sz val="10"/>
        <rFont val="Verdana"/>
        <family val="2"/>
      </rPr>
      <t xml:space="preserve">  Н - Семенова Ю. - ВК - Москва, </t>
    </r>
    <r>
      <rPr>
        <b/>
        <sz val="10"/>
        <rFont val="Verdana"/>
        <family val="2"/>
      </rPr>
      <t xml:space="preserve">С - Ахачинский А. - ВК - Санкт-Петербург </t>
    </r>
    <r>
      <rPr>
        <sz val="10"/>
        <rFont val="Verdana"/>
        <family val="2"/>
      </rPr>
      <t>, М - Русинова Е. - ВК - Ленинградская область</t>
    </r>
  </si>
  <si>
    <t>Выездка.</t>
  </si>
  <si>
    <t>Фролова И. - (Санкт-Петербург)</t>
  </si>
  <si>
    <t>Соревнование №4: Классический КЮР детских или юношеских езд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</si>
</sst>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,##0.0"/>
    <numFmt numFmtId="198" formatCode="0.0"/>
    <numFmt numFmtId="199" formatCode="h:mm;@"/>
    <numFmt numFmtId="200" formatCode="_(\$* #,##0.00_);_(\$* \(#,##0.00\);_(\$* \-??_);_(@_)"/>
    <numFmt numFmtId="201" formatCode="&quot;SFr.&quot;\ #,##0;&quot;SFr.&quot;\ \-#,##0"/>
    <numFmt numFmtId="202" formatCode="[$-FC19]d\ mmmm\ yyyy\ &quot;г.&quot;"/>
  </numFmts>
  <fonts count="69">
    <font>
      <sz val="10"/>
      <name val="Arial"/>
      <family val="0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sz val="11"/>
      <color indexed="23"/>
      <name val="Verdana"/>
      <family val="2"/>
    </font>
    <font>
      <b/>
      <i/>
      <sz val="9"/>
      <name val="Arial Cyr"/>
      <family val="0"/>
    </font>
    <font>
      <sz val="8"/>
      <name val="Arial"/>
      <family val="2"/>
    </font>
    <font>
      <b/>
      <i/>
      <sz val="24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0" fillId="0" borderId="0" applyFill="0" applyBorder="0" applyAlignment="0" applyProtection="0"/>
    <xf numFmtId="19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100" applyFont="1" applyAlignment="1" applyProtection="1">
      <alignment vertical="center" wrapText="1"/>
      <protection locked="0"/>
    </xf>
    <xf numFmtId="0" fontId="0" fillId="0" borderId="0" xfId="100" applyAlignment="1" applyProtection="1">
      <alignment vertical="center"/>
      <protection locked="0"/>
    </xf>
    <xf numFmtId="0" fontId="5" fillId="0" borderId="0" xfId="100" applyFont="1" applyProtection="1">
      <alignment/>
      <protection locked="0"/>
    </xf>
    <xf numFmtId="0" fontId="5" fillId="0" borderId="0" xfId="100" applyFont="1" applyAlignment="1" applyProtection="1">
      <alignment wrapText="1"/>
      <protection locked="0"/>
    </xf>
    <xf numFmtId="0" fontId="5" fillId="0" borderId="0" xfId="100" applyFont="1" applyAlignment="1" applyProtection="1">
      <alignment shrinkToFit="1"/>
      <protection locked="0"/>
    </xf>
    <xf numFmtId="0" fontId="8" fillId="4" borderId="0" xfId="0" applyFont="1" applyFill="1" applyBorder="1" applyAlignment="1" applyProtection="1">
      <alignment horizontal="center" vertical="top"/>
      <protection/>
    </xf>
    <xf numFmtId="0" fontId="8" fillId="4" borderId="0" xfId="0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 applyProtection="1">
      <alignment horizontal="center" vertical="top"/>
      <protection locked="0"/>
    </xf>
    <xf numFmtId="1" fontId="8" fillId="4" borderId="0" xfId="0" applyNumberFormat="1" applyFont="1" applyFill="1" applyBorder="1" applyAlignment="1" applyProtection="1">
      <alignment horizontal="center" vertical="top"/>
      <protection locked="0"/>
    </xf>
    <xf numFmtId="196" fontId="8" fillId="4" borderId="0" xfId="0" applyNumberFormat="1" applyFont="1" applyFill="1" applyBorder="1" applyAlignment="1" applyProtection="1">
      <alignment horizontal="center" vertical="top"/>
      <protection/>
    </xf>
    <xf numFmtId="0" fontId="11" fillId="4" borderId="0" xfId="0" applyFont="1" applyFill="1" applyBorder="1" applyAlignment="1" applyProtection="1">
      <alignment horizontal="center" vertical="top" shrinkToFit="1"/>
      <protection locked="0"/>
    </xf>
    <xf numFmtId="197" fontId="8" fillId="4" borderId="0" xfId="0" applyNumberFormat="1" applyFont="1" applyFill="1" applyBorder="1" applyAlignment="1" applyProtection="1">
      <alignment horizontal="center" vertical="top"/>
      <protection/>
    </xf>
    <xf numFmtId="0" fontId="8" fillId="4" borderId="0" xfId="0" applyFont="1" applyFill="1" applyBorder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0" fontId="12" fillId="4" borderId="0" xfId="0" applyFont="1" applyFill="1" applyAlignment="1" applyProtection="1">
      <alignment/>
      <protection locked="0"/>
    </xf>
    <xf numFmtId="0" fontId="0" fillId="0" borderId="0" xfId="100" applyFont="1" applyAlignment="1" applyProtection="1">
      <alignment vertical="center"/>
      <protection locked="0"/>
    </xf>
    <xf numFmtId="1" fontId="13" fillId="0" borderId="0" xfId="100" applyNumberFormat="1" applyFont="1" applyProtection="1">
      <alignment/>
      <protection locked="0"/>
    </xf>
    <xf numFmtId="196" fontId="5" fillId="0" borderId="0" xfId="100" applyNumberFormat="1" applyFont="1" applyProtection="1">
      <alignment/>
      <protection locked="0"/>
    </xf>
    <xf numFmtId="0" fontId="13" fillId="0" borderId="0" xfId="100" applyFont="1" applyProtection="1">
      <alignment/>
      <protection locked="0"/>
    </xf>
    <xf numFmtId="196" fontId="13" fillId="0" borderId="0" xfId="100" applyNumberFormat="1" applyFont="1" applyProtection="1">
      <alignment/>
      <protection locked="0"/>
    </xf>
    <xf numFmtId="0" fontId="2" fillId="0" borderId="0" xfId="96" applyFont="1" applyAlignment="1" applyProtection="1">
      <alignment vertical="center"/>
      <protection locked="0"/>
    </xf>
    <xf numFmtId="1" fontId="1" fillId="0" borderId="0" xfId="100" applyNumberFormat="1" applyFont="1" applyAlignment="1" applyProtection="1">
      <alignment vertical="center" wrapText="1"/>
      <protection locked="0"/>
    </xf>
    <xf numFmtId="196" fontId="15" fillId="0" borderId="0" xfId="100" applyNumberFormat="1" applyFont="1" applyAlignment="1" applyProtection="1">
      <alignment horizontal="center" vertical="center"/>
      <protection locked="0"/>
    </xf>
    <xf numFmtId="0" fontId="15" fillId="0" borderId="0" xfId="100" applyFont="1" applyAlignment="1" applyProtection="1">
      <alignment horizontal="center" vertical="center"/>
      <protection locked="0"/>
    </xf>
    <xf numFmtId="1" fontId="15" fillId="0" borderId="0" xfId="100" applyNumberFormat="1" applyFont="1" applyAlignment="1" applyProtection="1">
      <alignment horizontal="center" vertical="center"/>
      <protection locked="0"/>
    </xf>
    <xf numFmtId="196" fontId="0" fillId="0" borderId="0" xfId="100" applyNumberFormat="1" applyAlignment="1" applyProtection="1">
      <alignment vertical="center"/>
      <protection locked="0"/>
    </xf>
    <xf numFmtId="0" fontId="0" fillId="0" borderId="0" xfId="96" applyFont="1" applyAlignment="1" applyProtection="1">
      <alignment vertical="center"/>
      <protection locked="0"/>
    </xf>
    <xf numFmtId="0" fontId="16" fillId="0" borderId="0" xfId="100" applyFont="1" applyAlignment="1" applyProtection="1">
      <alignment vertical="center"/>
      <protection locked="0"/>
    </xf>
    <xf numFmtId="0" fontId="17" fillId="0" borderId="0" xfId="100" applyFont="1" applyAlignment="1" applyProtection="1">
      <alignment vertical="center"/>
      <protection locked="0"/>
    </xf>
    <xf numFmtId="1" fontId="0" fillId="0" borderId="0" xfId="96" applyNumberFormat="1" applyFont="1" applyAlignment="1" applyProtection="1">
      <alignment vertical="center"/>
      <protection locked="0"/>
    </xf>
    <xf numFmtId="196" fontId="0" fillId="0" borderId="0" xfId="96" applyNumberFormat="1" applyFont="1" applyAlignment="1" applyProtection="1">
      <alignment vertical="center"/>
      <protection locked="0"/>
    </xf>
    <xf numFmtId="0" fontId="2" fillId="0" borderId="0" xfId="100" applyFont="1" applyAlignment="1" applyProtection="1">
      <alignment vertical="center" wrapText="1"/>
      <protection locked="0"/>
    </xf>
    <xf numFmtId="0" fontId="1" fillId="0" borderId="0" xfId="96" applyFont="1" applyAlignment="1" applyProtection="1">
      <alignment vertical="center"/>
      <protection locked="0"/>
    </xf>
    <xf numFmtId="0" fontId="14" fillId="0" borderId="0" xfId="96" applyFont="1" applyAlignment="1" applyProtection="1">
      <alignment vertical="center"/>
      <protection locked="0"/>
    </xf>
    <xf numFmtId="0" fontId="1" fillId="0" borderId="0" xfId="100" applyFont="1" applyAlignment="1" applyProtection="1">
      <alignment horizontal="center" vertical="center" wrapText="1"/>
      <protection locked="0"/>
    </xf>
    <xf numFmtId="0" fontId="6" fillId="32" borderId="10" xfId="100" applyFont="1" applyFill="1" applyBorder="1" applyAlignment="1" applyProtection="1">
      <alignment horizontal="center" vertical="center" wrapText="1"/>
      <protection locked="0"/>
    </xf>
    <xf numFmtId="1" fontId="7" fillId="32" borderId="10" xfId="97" applyNumberFormat="1" applyFont="1" applyFill="1" applyBorder="1" applyAlignment="1" applyProtection="1">
      <alignment horizontal="center" vertical="center" textRotation="90" wrapText="1"/>
      <protection locked="0"/>
    </xf>
    <xf numFmtId="196" fontId="7" fillId="32" borderId="10" xfId="97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97" applyFont="1" applyFill="1" applyBorder="1" applyAlignment="1" applyProtection="1">
      <alignment horizontal="center" vertical="center" textRotation="90" wrapText="1"/>
      <protection locked="0"/>
    </xf>
    <xf numFmtId="0" fontId="18" fillId="0" borderId="0" xfId="96" applyFont="1" applyAlignment="1" applyProtection="1">
      <alignment vertical="center"/>
      <protection locked="0"/>
    </xf>
    <xf numFmtId="0" fontId="5" fillId="0" borderId="0" xfId="100" applyFont="1" applyAlignment="1" applyProtection="1">
      <alignment horizontal="center"/>
      <protection locked="0"/>
    </xf>
    <xf numFmtId="0" fontId="0" fillId="0" borderId="0" xfId="96" applyFont="1" applyAlignment="1" applyProtection="1">
      <alignment horizontal="center" vertical="center"/>
      <protection locked="0"/>
    </xf>
    <xf numFmtId="0" fontId="5" fillId="0" borderId="0" xfId="100" applyFont="1" applyAlignment="1" applyProtection="1">
      <alignment horizontal="center" shrinkToFit="1"/>
      <protection locked="0"/>
    </xf>
    <xf numFmtId="0" fontId="9" fillId="0" borderId="0" xfId="100" applyFont="1" applyAlignment="1" applyProtection="1">
      <alignment vertical="center" wrapText="1"/>
      <protection locked="0"/>
    </xf>
    <xf numFmtId="0" fontId="4" fillId="0" borderId="0" xfId="100" applyFont="1" applyAlignment="1" applyProtection="1">
      <alignment vertical="center"/>
      <protection locked="0"/>
    </xf>
    <xf numFmtId="0" fontId="10" fillId="0" borderId="0" xfId="96" applyFont="1" applyAlignment="1" applyProtection="1">
      <alignment/>
      <protection locked="0"/>
    </xf>
    <xf numFmtId="0" fontId="2" fillId="0" borderId="0" xfId="96" applyFont="1" applyAlignment="1" applyProtection="1">
      <alignment horizontal="center"/>
      <protection locked="0"/>
    </xf>
    <xf numFmtId="0" fontId="5" fillId="0" borderId="0" xfId="100" applyFont="1" applyFill="1" applyAlignment="1" applyProtection="1">
      <alignment vertical="center"/>
      <protection locked="0"/>
    </xf>
    <xf numFmtId="0" fontId="7" fillId="0" borderId="10" xfId="100" applyFont="1" applyFill="1" applyBorder="1" applyAlignment="1" applyProtection="1">
      <alignment horizontal="center" vertical="center" wrapText="1"/>
      <protection locked="0"/>
    </xf>
    <xf numFmtId="0" fontId="7" fillId="0" borderId="10" xfId="98" applyFont="1" applyFill="1" applyBorder="1" applyAlignment="1" applyProtection="1">
      <alignment horizontal="center" vertical="center" wrapText="1"/>
      <protection locked="0"/>
    </xf>
    <xf numFmtId="0" fontId="6" fillId="0" borderId="10" xfId="98" applyFont="1" applyFill="1" applyBorder="1" applyAlignment="1" applyProtection="1">
      <alignment vertical="center" wrapText="1"/>
      <protection locked="0"/>
    </xf>
    <xf numFmtId="0" fontId="9" fillId="0" borderId="10" xfId="97" applyFont="1" applyFill="1" applyBorder="1" applyAlignment="1" applyProtection="1">
      <alignment horizontal="center" vertical="center" wrapText="1"/>
      <protection locked="0"/>
    </xf>
    <xf numFmtId="196" fontId="23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97" applyFont="1" applyFill="1" applyBorder="1" applyAlignment="1" applyProtection="1">
      <alignment horizontal="center" vertical="center" wrapText="1"/>
      <protection locked="0"/>
    </xf>
    <xf numFmtId="0" fontId="25" fillId="0" borderId="10" xfId="97" applyFont="1" applyFill="1" applyBorder="1" applyAlignment="1" applyProtection="1">
      <alignment horizontal="center" vertical="center" wrapText="1"/>
      <protection locked="0"/>
    </xf>
    <xf numFmtId="198" fontId="24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96" applyFont="1" applyFill="1" applyAlignment="1" applyProtection="1">
      <alignment vertical="center"/>
      <protection locked="0"/>
    </xf>
    <xf numFmtId="0" fontId="6" fillId="0" borderId="11" xfId="96" applyFont="1" applyFill="1" applyBorder="1" applyAlignment="1" applyProtection="1">
      <alignment horizontal="center" vertical="center" wrapText="1"/>
      <protection locked="0"/>
    </xf>
    <xf numFmtId="0" fontId="14" fillId="0" borderId="10" xfId="96" applyFont="1" applyFill="1" applyBorder="1" applyAlignment="1" applyProtection="1">
      <alignment vertical="center"/>
      <protection locked="0"/>
    </xf>
    <xf numFmtId="0" fontId="14" fillId="0" borderId="0" xfId="96" applyFont="1" applyFill="1" applyAlignment="1" applyProtection="1">
      <alignment vertical="center"/>
      <protection locked="0"/>
    </xf>
    <xf numFmtId="49" fontId="7" fillId="0" borderId="10" xfId="7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8" applyFont="1" applyFill="1" applyBorder="1" applyAlignment="1" applyProtection="1">
      <alignment horizontal="center" vertical="center" wrapText="1"/>
      <protection locked="0"/>
    </xf>
    <xf numFmtId="49" fontId="6" fillId="0" borderId="10" xfId="53" applyNumberFormat="1" applyFont="1" applyFill="1" applyBorder="1" applyAlignment="1" applyProtection="1">
      <alignment vertical="center" wrapText="1"/>
      <protection locked="0"/>
    </xf>
    <xf numFmtId="49" fontId="7" fillId="0" borderId="10" xfId="9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3" applyNumberFormat="1" applyFont="1" applyFill="1" applyBorder="1" applyAlignment="1" applyProtection="1">
      <alignment horizontal="center" vertical="center"/>
      <protection locked="0"/>
    </xf>
    <xf numFmtId="0" fontId="9" fillId="0" borderId="0" xfId="100" applyFont="1" applyAlignment="1" applyProtection="1">
      <alignment horizontal="center" vertical="center" wrapText="1"/>
      <protection locked="0"/>
    </xf>
    <xf numFmtId="0" fontId="10" fillId="0" borderId="0" xfId="96" applyFont="1" applyAlignment="1" applyProtection="1">
      <alignment horizontal="center"/>
      <protection locked="0"/>
    </xf>
    <xf numFmtId="0" fontId="2" fillId="0" borderId="0" xfId="100" applyFont="1" applyFill="1" applyAlignment="1" applyProtection="1">
      <alignment vertical="center" wrapText="1"/>
      <protection locked="0"/>
    </xf>
    <xf numFmtId="0" fontId="3" fillId="0" borderId="0" xfId="100" applyFont="1" applyFill="1" applyAlignment="1" applyProtection="1">
      <alignment vertical="center" wrapText="1"/>
      <protection locked="0"/>
    </xf>
    <xf numFmtId="0" fontId="5" fillId="0" borderId="0" xfId="100" applyFont="1" applyFill="1" applyBorder="1" applyAlignment="1" applyProtection="1">
      <alignment horizontal="left" vertical="center"/>
      <protection locked="0"/>
    </xf>
    <xf numFmtId="0" fontId="5" fillId="0" borderId="0" xfId="100" applyFont="1" applyFill="1" applyAlignment="1" applyProtection="1">
      <alignment wrapText="1"/>
      <protection locked="0"/>
    </xf>
    <xf numFmtId="49" fontId="5" fillId="0" borderId="0" xfId="100" applyNumberFormat="1" applyFont="1" applyFill="1" applyAlignment="1" applyProtection="1">
      <alignment wrapText="1"/>
      <protection locked="0"/>
    </xf>
    <xf numFmtId="0" fontId="5" fillId="0" borderId="0" xfId="100" applyFont="1" applyFill="1" applyAlignment="1" applyProtection="1">
      <alignment wrapText="1" shrinkToFit="1"/>
      <protection locked="0"/>
    </xf>
    <xf numFmtId="0" fontId="5" fillId="0" borderId="0" xfId="100" applyFont="1" applyFill="1" applyAlignment="1" applyProtection="1">
      <alignment horizontal="center" wrapText="1"/>
      <protection locked="0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0" fontId="5" fillId="0" borderId="0" xfId="100" applyFont="1" applyFill="1" applyBorder="1" applyAlignment="1" applyProtection="1">
      <alignment horizontal="right" vertical="center"/>
      <protection locked="0"/>
    </xf>
    <xf numFmtId="0" fontId="6" fillId="0" borderId="10" xfId="10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00" applyFont="1" applyFill="1" applyBorder="1" applyAlignment="1" applyProtection="1">
      <alignment horizontal="center" vertical="center" wrapText="1"/>
      <protection locked="0"/>
    </xf>
    <xf numFmtId="49" fontId="6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0" applyFill="1" applyAlignment="1" applyProtection="1">
      <alignment vertical="center" wrapText="1"/>
      <protection locked="0"/>
    </xf>
    <xf numFmtId="0" fontId="2" fillId="0" borderId="10" xfId="100" applyFont="1" applyFill="1" applyBorder="1" applyAlignment="1" applyProtection="1">
      <alignment horizontal="center" vertical="center"/>
      <protection locked="0"/>
    </xf>
    <xf numFmtId="0" fontId="7" fillId="0" borderId="10" xfId="74" applyFont="1" applyFill="1" applyBorder="1" applyAlignment="1">
      <alignment horizontal="center" vertical="center" wrapText="1"/>
      <protection/>
    </xf>
    <xf numFmtId="0" fontId="6" fillId="0" borderId="10" xfId="104" applyFont="1" applyFill="1" applyBorder="1" applyAlignment="1" applyProtection="1">
      <alignment horizontal="left" vertical="center" wrapText="1"/>
      <protection locked="0"/>
    </xf>
    <xf numFmtId="49" fontId="7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74" applyFont="1" applyFill="1" applyBorder="1" applyAlignment="1" applyProtection="1">
      <alignment horizontal="center" vertical="center"/>
      <protection locked="0"/>
    </xf>
    <xf numFmtId="0" fontId="7" fillId="0" borderId="10" xfId="100" applyFont="1" applyFill="1" applyBorder="1" applyAlignment="1" applyProtection="1">
      <alignment horizontal="center" vertical="center"/>
      <protection locked="0"/>
    </xf>
    <xf numFmtId="0" fontId="0" fillId="0" borderId="10" xfId="100" applyFill="1" applyBorder="1" applyAlignment="1" applyProtection="1">
      <alignment vertical="center" wrapText="1"/>
      <protection locked="0"/>
    </xf>
    <xf numFmtId="49" fontId="7" fillId="0" borderId="10" xfId="74" applyNumberFormat="1" applyFont="1" applyFill="1" applyBorder="1" applyAlignment="1">
      <alignment horizontal="center" vertical="center" wrapText="1"/>
      <protection/>
    </xf>
    <xf numFmtId="0" fontId="0" fillId="0" borderId="0" xfId="96" applyFont="1" applyFill="1" applyAlignment="1" applyProtection="1">
      <alignment vertical="center"/>
      <protection locked="0"/>
    </xf>
    <xf numFmtId="49" fontId="6" fillId="0" borderId="10" xfId="93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93" applyFont="1" applyFill="1" applyBorder="1" applyAlignment="1" applyProtection="1">
      <alignment horizontal="center" vertical="center" wrapText="1"/>
      <protection locked="0"/>
    </xf>
    <xf numFmtId="49" fontId="7" fillId="0" borderId="10" xfId="93" applyNumberFormat="1" applyFont="1" applyFill="1" applyBorder="1" applyAlignment="1" applyProtection="1">
      <alignment horizontal="center" vertical="center"/>
      <protection locked="0"/>
    </xf>
    <xf numFmtId="0" fontId="0" fillId="0" borderId="0" xfId="100" applyFont="1" applyFill="1" applyAlignment="1" applyProtection="1">
      <alignment horizontal="center" vertical="center" wrapText="1"/>
      <protection locked="0"/>
    </xf>
    <xf numFmtId="49" fontId="0" fillId="0" borderId="0" xfId="100" applyNumberFormat="1" applyFill="1" applyAlignment="1" applyProtection="1">
      <alignment vertical="center" wrapText="1"/>
      <protection locked="0"/>
    </xf>
    <xf numFmtId="0" fontId="27" fillId="0" borderId="0" xfId="100" applyFont="1" applyFill="1" applyAlignment="1" applyProtection="1">
      <alignment horizontal="center" vertical="center" wrapText="1"/>
      <protection locked="0"/>
    </xf>
    <xf numFmtId="0" fontId="0" fillId="0" borderId="0" xfId="100" applyFill="1" applyAlignment="1" applyProtection="1">
      <alignment horizontal="center" vertical="center" wrapText="1"/>
      <protection locked="0"/>
    </xf>
    <xf numFmtId="0" fontId="2" fillId="0" borderId="0" xfId="96" applyFont="1" applyFill="1" applyAlignment="1" applyProtection="1">
      <alignment vertical="center"/>
      <protection locked="0"/>
    </xf>
    <xf numFmtId="0" fontId="0" fillId="0" borderId="0" xfId="96" applyFont="1" applyFill="1" applyAlignment="1" applyProtection="1">
      <alignment horizontal="center" vertical="center"/>
      <protection locked="0"/>
    </xf>
    <xf numFmtId="1" fontId="2" fillId="0" borderId="0" xfId="96" applyNumberFormat="1" applyFont="1" applyFill="1" applyAlignment="1" applyProtection="1">
      <alignment vertical="center"/>
      <protection locked="0"/>
    </xf>
    <xf numFmtId="1" fontId="0" fillId="0" borderId="0" xfId="96" applyNumberFormat="1" applyFont="1" applyFill="1" applyAlignment="1" applyProtection="1">
      <alignment vertical="center"/>
      <protection locked="0"/>
    </xf>
    <xf numFmtId="0" fontId="26" fillId="0" borderId="10" xfId="93" applyFont="1" applyFill="1" applyBorder="1" applyAlignment="1" applyProtection="1">
      <alignment horizontal="center" vertical="center" wrapText="1"/>
      <protection locked="0"/>
    </xf>
    <xf numFmtId="0" fontId="6" fillId="0" borderId="10" xfId="93" applyFont="1" applyFill="1" applyBorder="1" applyAlignment="1" applyProtection="1">
      <alignment horizontal="left" vertical="center" wrapText="1"/>
      <protection locked="0"/>
    </xf>
    <xf numFmtId="0" fontId="0" fillId="0" borderId="0" xfId="96" applyFont="1" applyAlignment="1" applyProtection="1">
      <alignment vertical="center"/>
      <protection locked="0"/>
    </xf>
    <xf numFmtId="0" fontId="5" fillId="0" borderId="10" xfId="100" applyFont="1" applyFill="1" applyBorder="1" applyAlignment="1" applyProtection="1">
      <alignment horizontal="center" vertical="center" wrapText="1"/>
      <protection locked="0"/>
    </xf>
    <xf numFmtId="0" fontId="17" fillId="0" borderId="0" xfId="96" applyFont="1" applyFill="1" applyAlignment="1" applyProtection="1">
      <alignment vertical="center"/>
      <protection locked="0"/>
    </xf>
    <xf numFmtId="0" fontId="28" fillId="0" borderId="10" xfId="97" applyFont="1" applyFill="1" applyBorder="1" applyAlignment="1" applyProtection="1">
      <alignment horizontal="center" vertical="center" textRotation="90" wrapText="1"/>
      <protection locked="0"/>
    </xf>
    <xf numFmtId="0" fontId="28" fillId="0" borderId="10" xfId="97" applyFont="1" applyFill="1" applyBorder="1" applyAlignment="1" applyProtection="1">
      <alignment horizontal="center" vertical="center" wrapText="1"/>
      <protection locked="0"/>
    </xf>
    <xf numFmtId="0" fontId="6" fillId="0" borderId="10" xfId="96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96" applyNumberFormat="1" applyFont="1" applyFill="1" applyBorder="1" applyAlignment="1" applyProtection="1">
      <alignment horizontal="center" vertical="center" wrapText="1"/>
      <protection locked="0"/>
    </xf>
    <xf numFmtId="198" fontId="7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96" applyFont="1" applyAlignment="1" applyProtection="1">
      <alignment vertical="center"/>
      <protection locked="0"/>
    </xf>
    <xf numFmtId="0" fontId="2" fillId="0" borderId="0" xfId="97" applyFont="1" applyBorder="1" applyAlignment="1" applyProtection="1">
      <alignment horizontal="center" vertical="center" wrapText="1"/>
      <protection locked="0"/>
    </xf>
    <xf numFmtId="0" fontId="2" fillId="0" borderId="0" xfId="100" applyFont="1" applyFill="1" applyBorder="1" applyAlignment="1" applyProtection="1">
      <alignment horizontal="center" vertical="center"/>
      <protection locked="0"/>
    </xf>
    <xf numFmtId="0" fontId="6" fillId="33" borderId="0" xfId="79" applyFont="1" applyFill="1" applyBorder="1" applyAlignment="1" applyProtection="1">
      <alignment horizontal="left" vertical="center" wrapText="1"/>
      <protection locked="0"/>
    </xf>
    <xf numFmtId="49" fontId="7" fillId="33" borderId="0" xfId="106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79" applyFont="1" applyFill="1" applyBorder="1" applyAlignment="1" applyProtection="1">
      <alignment horizontal="center" vertical="center" wrapText="1"/>
      <protection locked="0"/>
    </xf>
    <xf numFmtId="0" fontId="6" fillId="33" borderId="0" xfId="79" applyFont="1" applyFill="1" applyBorder="1" applyAlignment="1" applyProtection="1">
      <alignment vertical="center" wrapText="1"/>
      <protection locked="0"/>
    </xf>
    <xf numFmtId="49" fontId="7" fillId="33" borderId="0" xfId="79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82" applyNumberFormat="1" applyFont="1" applyFill="1" applyBorder="1" applyAlignment="1" applyProtection="1">
      <alignment horizontal="left" vertical="center" wrapText="1"/>
      <protection locked="0"/>
    </xf>
    <xf numFmtId="0" fontId="7" fillId="33" borderId="0" xfId="79" applyFont="1" applyFill="1" applyBorder="1" applyAlignment="1" applyProtection="1">
      <alignment horizontal="left" vertical="center" wrapText="1"/>
      <protection locked="0"/>
    </xf>
    <xf numFmtId="2" fontId="7" fillId="0" borderId="0" xfId="96" applyNumberFormat="1" applyFont="1" applyBorder="1" applyAlignment="1" applyProtection="1">
      <alignment horizontal="center" vertical="center" wrapText="1"/>
      <protection locked="0"/>
    </xf>
    <xf numFmtId="2" fontId="29" fillId="0" borderId="0" xfId="96" applyNumberFormat="1" applyFont="1" applyBorder="1" applyAlignment="1" applyProtection="1">
      <alignment horizontal="center" vertical="center" wrapText="1"/>
      <protection locked="0"/>
    </xf>
    <xf numFmtId="0" fontId="6" fillId="0" borderId="0" xfId="96" applyFont="1" applyBorder="1" applyAlignment="1" applyProtection="1">
      <alignment horizontal="center" vertical="center" wrapText="1"/>
      <protection locked="0"/>
    </xf>
    <xf numFmtId="2" fontId="6" fillId="0" borderId="0" xfId="96" applyNumberFormat="1" applyFont="1" applyBorder="1" applyAlignment="1" applyProtection="1">
      <alignment horizontal="center" vertical="center" wrapText="1"/>
      <protection locked="0"/>
    </xf>
    <xf numFmtId="0" fontId="2" fillId="0" borderId="0" xfId="96" applyFont="1" applyBorder="1" applyAlignment="1" applyProtection="1">
      <alignment vertical="center"/>
      <protection locked="0"/>
    </xf>
    <xf numFmtId="0" fontId="2" fillId="0" borderId="10" xfId="93" applyFont="1" applyFill="1" applyBorder="1" applyAlignment="1" applyProtection="1">
      <alignment horizontal="center" vertical="center"/>
      <protection locked="0"/>
    </xf>
    <xf numFmtId="2" fontId="30" fillId="0" borderId="10" xfId="9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4" applyFont="1" applyFill="1" applyAlignment="1">
      <alignment horizontal="center" vertical="center" wrapText="1"/>
      <protection/>
    </xf>
    <xf numFmtId="0" fontId="2" fillId="0" borderId="0" xfId="100" applyFont="1" applyFill="1" applyAlignment="1" applyProtection="1">
      <alignment horizontal="center" vertical="center" wrapText="1"/>
      <protection locked="0"/>
    </xf>
    <xf numFmtId="0" fontId="4" fillId="0" borderId="0" xfId="100" applyFont="1" applyFill="1" applyAlignment="1" applyProtection="1">
      <alignment horizontal="center" vertical="center" wrapText="1"/>
      <protection locked="0"/>
    </xf>
    <xf numFmtId="0" fontId="6" fillId="34" borderId="10" xfId="98" applyFont="1" applyFill="1" applyBorder="1" applyAlignment="1" applyProtection="1">
      <alignment vertical="center" wrapText="1"/>
      <protection locked="0"/>
    </xf>
    <xf numFmtId="0" fontId="6" fillId="34" borderId="10" xfId="104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10" xfId="101" applyFont="1" applyFill="1" applyBorder="1" applyAlignment="1" applyProtection="1">
      <alignment horizontal="center" vertical="center" wrapText="1"/>
      <protection locked="0"/>
    </xf>
    <xf numFmtId="49" fontId="7" fillId="0" borderId="10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01" applyFont="1" applyFill="1" applyBorder="1" applyAlignment="1" applyProtection="1">
      <alignment vertical="center" wrapText="1"/>
      <protection locked="0"/>
    </xf>
    <xf numFmtId="49" fontId="6" fillId="34" borderId="10" xfId="9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81" applyFont="1" applyFill="1" applyBorder="1" applyAlignment="1" applyProtection="1">
      <alignment horizontal="center" vertical="center" wrapText="1"/>
      <protection locked="0"/>
    </xf>
    <xf numFmtId="49" fontId="7" fillId="34" borderId="10" xfId="91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46" applyNumberFormat="1" applyFont="1" applyFill="1" applyBorder="1" applyAlignment="1" applyProtection="1">
      <alignment vertical="center" wrapText="1"/>
      <protection locked="0"/>
    </xf>
    <xf numFmtId="49" fontId="7" fillId="34" borderId="10" xfId="95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93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53" applyNumberFormat="1" applyFont="1" applyFill="1" applyBorder="1" applyAlignment="1" applyProtection="1">
      <alignment horizontal="left" vertical="center"/>
      <protection locked="0"/>
    </xf>
    <xf numFmtId="49" fontId="7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105" applyFont="1" applyFill="1" applyBorder="1" applyAlignment="1" applyProtection="1">
      <alignment horizontal="left" vertical="center" wrapText="1"/>
      <protection locked="0"/>
    </xf>
    <xf numFmtId="49" fontId="6" fillId="34" borderId="10" xfId="56" applyNumberFormat="1" applyFont="1" applyFill="1" applyBorder="1" applyAlignment="1" applyProtection="1">
      <alignment vertical="center" wrapText="1"/>
      <protection locked="0"/>
    </xf>
    <xf numFmtId="0" fontId="7" fillId="0" borderId="12" xfId="93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101" applyFont="1" applyFill="1" applyBorder="1" applyAlignment="1" applyProtection="1">
      <alignment vertical="center"/>
      <protection locked="0"/>
    </xf>
    <xf numFmtId="49" fontId="7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00" applyFont="1" applyFill="1" applyBorder="1" applyAlignment="1" applyProtection="1">
      <alignment horizontal="center" vertical="center" wrapText="1"/>
      <protection locked="0"/>
    </xf>
    <xf numFmtId="0" fontId="7" fillId="0" borderId="0" xfId="100" applyFont="1" applyFill="1" applyBorder="1" applyAlignment="1" applyProtection="1">
      <alignment horizontal="center" vertical="center"/>
      <protection locked="0"/>
    </xf>
    <xf numFmtId="0" fontId="7" fillId="0" borderId="13" xfId="93" applyFont="1" applyFill="1" applyBorder="1" applyAlignment="1" applyProtection="1">
      <alignment horizontal="center" vertical="center" wrapText="1"/>
      <protection locked="0"/>
    </xf>
    <xf numFmtId="0" fontId="7" fillId="34" borderId="10" xfId="101" applyFont="1" applyFill="1" applyBorder="1" applyAlignment="1" applyProtection="1">
      <alignment horizontal="center" vertical="center"/>
      <protection locked="0"/>
    </xf>
    <xf numFmtId="0" fontId="7" fillId="35" borderId="10" xfId="10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34" borderId="10" xfId="101" applyFont="1" applyFill="1" applyBorder="1" applyAlignment="1" applyProtection="1">
      <alignment horizontal="left" vertical="center" wrapText="1"/>
      <protection locked="0"/>
    </xf>
    <xf numFmtId="0" fontId="7" fillId="34" borderId="10" xfId="98" applyFont="1" applyFill="1" applyBorder="1" applyAlignment="1" applyProtection="1">
      <alignment horizontal="left" vertical="center" wrapText="1"/>
      <protection locked="0"/>
    </xf>
    <xf numFmtId="0" fontId="7" fillId="34" borderId="12" xfId="101" applyFont="1" applyFill="1" applyBorder="1" applyAlignment="1" applyProtection="1">
      <alignment horizontal="center" vertical="center"/>
      <protection locked="0"/>
    </xf>
    <xf numFmtId="49" fontId="7" fillId="34" borderId="1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00" applyFill="1" applyBorder="1" applyAlignment="1" applyProtection="1">
      <alignment vertical="center" wrapText="1"/>
      <protection locked="0"/>
    </xf>
    <xf numFmtId="49" fontId="7" fillId="34" borderId="10" xfId="94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03" applyFont="1" applyFill="1" applyBorder="1" applyAlignment="1" applyProtection="1">
      <alignment horizontal="center" vertical="center"/>
      <protection locked="0"/>
    </xf>
    <xf numFmtId="49" fontId="7" fillId="34" borderId="10" xfId="56" applyNumberFormat="1" applyFont="1" applyFill="1" applyBorder="1" applyAlignment="1" applyProtection="1">
      <alignment horizontal="left" vertical="center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00" applyFont="1" applyFill="1" applyBorder="1" applyAlignment="1" applyProtection="1">
      <alignment horizontal="center" vertical="center" textRotation="90" wrapText="1"/>
      <protection locked="0"/>
    </xf>
    <xf numFmtId="49" fontId="7" fillId="34" borderId="0" xfId="0" applyNumberFormat="1" applyFont="1" applyFill="1" applyBorder="1" applyAlignment="1">
      <alignment horizontal="center" vertical="center" wrapText="1"/>
    </xf>
    <xf numFmtId="0" fontId="7" fillId="35" borderId="0" xfId="100" applyFont="1" applyFill="1" applyBorder="1" applyAlignment="1" applyProtection="1">
      <alignment horizontal="center" vertical="center"/>
      <protection locked="0"/>
    </xf>
    <xf numFmtId="49" fontId="7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6" fillId="34" borderId="12" xfId="98" applyFont="1" applyFill="1" applyBorder="1" applyAlignment="1" applyProtection="1">
      <alignment vertical="center" wrapText="1"/>
      <protection locked="0"/>
    </xf>
    <xf numFmtId="0" fontId="7" fillId="34" borderId="12" xfId="101" applyFont="1" applyFill="1" applyBorder="1" applyAlignment="1" applyProtection="1">
      <alignment vertical="center"/>
      <protection locked="0"/>
    </xf>
    <xf numFmtId="0" fontId="6" fillId="34" borderId="12" xfId="104" applyFont="1" applyFill="1" applyBorder="1" applyAlignment="1" applyProtection="1">
      <alignment horizontal="left" vertical="center" wrapText="1"/>
      <protection locked="0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34" borderId="12" xfId="101" applyFont="1" applyFill="1" applyBorder="1" applyAlignment="1" applyProtection="1">
      <alignment horizontal="left" vertical="center" wrapText="1"/>
      <protection locked="0"/>
    </xf>
    <xf numFmtId="0" fontId="29" fillId="34" borderId="10" xfId="100" applyFont="1" applyFill="1" applyBorder="1" applyAlignment="1" applyProtection="1">
      <alignment horizontal="center" vertical="center" wrapText="1"/>
      <protection locked="0"/>
    </xf>
    <xf numFmtId="0" fontId="6" fillId="34" borderId="12" xfId="102" applyFont="1" applyFill="1" applyBorder="1" applyAlignment="1" applyProtection="1">
      <alignment vertical="center" wrapText="1"/>
      <protection locked="0"/>
    </xf>
    <xf numFmtId="49" fontId="7" fillId="34" borderId="12" xfId="10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07" applyFont="1" applyFill="1" applyBorder="1" applyAlignment="1" applyProtection="1">
      <alignment horizontal="center" vertical="center"/>
      <protection locked="0"/>
    </xf>
    <xf numFmtId="0" fontId="7" fillId="0" borderId="13" xfId="99" applyFont="1" applyFill="1" applyBorder="1" applyAlignment="1" applyProtection="1">
      <alignment horizontal="center" vertical="center" wrapText="1"/>
      <protection locked="0"/>
    </xf>
    <xf numFmtId="0" fontId="7" fillId="34" borderId="0" xfId="103" applyFont="1" applyFill="1" applyBorder="1" applyAlignment="1" applyProtection="1">
      <alignment horizontal="center" vertical="center"/>
      <protection locked="0"/>
    </xf>
    <xf numFmtId="49" fontId="7" fillId="34" borderId="15" xfId="79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99" applyNumberFormat="1" applyFont="1" applyFill="1" applyBorder="1" applyAlignment="1" applyProtection="1">
      <alignment vertical="center" wrapText="1"/>
      <protection locked="0"/>
    </xf>
    <xf numFmtId="0" fontId="7" fillId="34" borderId="10" xfId="0" applyNumberFormat="1" applyFont="1" applyFill="1" applyBorder="1" applyAlignment="1">
      <alignment horizontal="center" vertical="center" wrapText="1"/>
    </xf>
    <xf numFmtId="0" fontId="6" fillId="34" borderId="0" xfId="99" applyNumberFormat="1" applyFont="1" applyFill="1" applyBorder="1" applyAlignment="1" applyProtection="1">
      <alignment vertical="center" wrapText="1"/>
      <protection locked="0"/>
    </xf>
    <xf numFmtId="0" fontId="7" fillId="34" borderId="0" xfId="0" applyNumberFormat="1" applyFont="1" applyFill="1" applyBorder="1" applyAlignment="1">
      <alignment horizontal="center" vertical="center" wrapText="1"/>
    </xf>
    <xf numFmtId="0" fontId="6" fillId="34" borderId="0" xfId="105" applyFont="1" applyFill="1" applyBorder="1" applyAlignment="1" applyProtection="1">
      <alignment horizontal="left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7" fillId="34" borderId="0" xfId="101" applyFont="1" applyFill="1" applyBorder="1" applyAlignment="1" applyProtection="1">
      <alignment horizontal="center" vertical="center" wrapText="1"/>
      <protection locked="0"/>
    </xf>
    <xf numFmtId="49" fontId="7" fillId="34" borderId="0" xfId="52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100" applyFont="1" applyFill="1" applyBorder="1" applyAlignment="1" applyProtection="1">
      <alignment horizontal="center" vertical="center"/>
      <protection locked="0"/>
    </xf>
    <xf numFmtId="0" fontId="7" fillId="34" borderId="12" xfId="0" applyNumberFormat="1" applyFont="1" applyFill="1" applyBorder="1" applyAlignment="1">
      <alignment horizontal="center" vertical="center" wrapText="1"/>
    </xf>
    <xf numFmtId="0" fontId="6" fillId="0" borderId="12" xfId="98" applyFont="1" applyFill="1" applyBorder="1" applyAlignment="1" applyProtection="1">
      <alignment vertical="center" wrapText="1"/>
      <protection locked="0"/>
    </xf>
    <xf numFmtId="0" fontId="7" fillId="0" borderId="12" xfId="74" applyFont="1" applyFill="1" applyBorder="1" applyAlignment="1">
      <alignment horizontal="center" vertical="center" wrapText="1"/>
      <protection/>
    </xf>
    <xf numFmtId="0" fontId="6" fillId="0" borderId="12" xfId="104" applyFont="1" applyFill="1" applyBorder="1" applyAlignment="1" applyProtection="1">
      <alignment horizontal="left" vertical="center" wrapText="1"/>
      <protection locked="0"/>
    </xf>
    <xf numFmtId="49" fontId="7" fillId="0" borderId="15" xfId="74" applyNumberFormat="1" applyFont="1" applyFill="1" applyBorder="1" applyAlignment="1">
      <alignment horizontal="center" vertical="center" wrapText="1"/>
      <protection/>
    </xf>
    <xf numFmtId="0" fontId="7" fillId="0" borderId="12" xfId="100" applyFont="1" applyFill="1" applyBorder="1" applyAlignment="1" applyProtection="1">
      <alignment horizontal="center" vertical="center" wrapText="1"/>
      <protection locked="0"/>
    </xf>
    <xf numFmtId="0" fontId="7" fillId="0" borderId="13" xfId="100" applyFont="1" applyFill="1" applyBorder="1" applyAlignment="1" applyProtection="1">
      <alignment horizontal="center" vertical="center" wrapText="1"/>
      <protection locked="0"/>
    </xf>
    <xf numFmtId="0" fontId="7" fillId="34" borderId="12" xfId="103" applyFont="1" applyFill="1" applyBorder="1" applyAlignment="1" applyProtection="1">
      <alignment horizontal="center" vertical="center"/>
      <protection locked="0"/>
    </xf>
    <xf numFmtId="0" fontId="7" fillId="0" borderId="12" xfId="98" applyFont="1" applyFill="1" applyBorder="1" applyAlignment="1" applyProtection="1">
      <alignment horizontal="left" vertical="center" wrapText="1"/>
      <protection locked="0"/>
    </xf>
    <xf numFmtId="0" fontId="7" fillId="0" borderId="10" xfId="98" applyFont="1" applyFill="1" applyBorder="1" applyAlignment="1" applyProtection="1">
      <alignment horizontal="left" vertical="center" wrapText="1"/>
      <protection locked="0"/>
    </xf>
    <xf numFmtId="0" fontId="7" fillId="34" borderId="10" xfId="100" applyFont="1" applyFill="1" applyBorder="1" applyAlignment="1" applyProtection="1">
      <alignment horizontal="center" vertical="center"/>
      <protection locked="0"/>
    </xf>
    <xf numFmtId="0" fontId="7" fillId="34" borderId="13" xfId="101" applyFont="1" applyFill="1" applyBorder="1" applyAlignment="1" applyProtection="1">
      <alignment horizontal="center" vertical="center"/>
      <protection locked="0"/>
    </xf>
    <xf numFmtId="0" fontId="7" fillId="34" borderId="0" xfId="101" applyFont="1" applyFill="1" applyBorder="1" applyAlignment="1" applyProtection="1">
      <alignment horizontal="center" vertical="center"/>
      <protection locked="0"/>
    </xf>
    <xf numFmtId="49" fontId="7" fillId="34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0" xfId="97" applyFont="1" applyFill="1" applyBorder="1" applyAlignment="1" applyProtection="1">
      <alignment horizontal="center" vertical="center" wrapText="1"/>
      <protection locked="0"/>
    </xf>
    <xf numFmtId="0" fontId="1" fillId="0" borderId="0" xfId="74" applyFont="1" applyFill="1" applyAlignment="1">
      <alignment horizontal="center" vertical="center" wrapText="1"/>
      <protection/>
    </xf>
    <xf numFmtId="0" fontId="2" fillId="0" borderId="0" xfId="100" applyFont="1" applyFill="1" applyAlignment="1" applyProtection="1">
      <alignment horizontal="center" vertical="center" wrapText="1"/>
      <protection locked="0"/>
    </xf>
    <xf numFmtId="0" fontId="4" fillId="0" borderId="0" xfId="100" applyFont="1" applyFill="1" applyAlignment="1" applyProtection="1">
      <alignment horizontal="center" vertical="center" wrapText="1"/>
      <protection locked="0"/>
    </xf>
    <xf numFmtId="0" fontId="10" fillId="0" borderId="16" xfId="97" applyFont="1" applyFill="1" applyBorder="1" applyAlignment="1" applyProtection="1">
      <alignment horizontal="center" vertical="center" wrapText="1"/>
      <protection locked="0"/>
    </xf>
    <xf numFmtId="0" fontId="10" fillId="0" borderId="17" xfId="97" applyFont="1" applyFill="1" applyBorder="1" applyAlignment="1" applyProtection="1">
      <alignment horizontal="center" vertical="center" wrapText="1"/>
      <protection locked="0"/>
    </xf>
    <xf numFmtId="0" fontId="10" fillId="0" borderId="18" xfId="97" applyFont="1" applyFill="1" applyBorder="1" applyAlignment="1" applyProtection="1">
      <alignment horizontal="center" vertical="center" wrapText="1"/>
      <protection locked="0"/>
    </xf>
    <xf numFmtId="0" fontId="22" fillId="0" borderId="0" xfId="96" applyFont="1" applyAlignment="1" applyProtection="1">
      <alignment horizontal="center" vertical="center" wrapText="1"/>
      <protection locked="0"/>
    </xf>
    <xf numFmtId="0" fontId="2" fillId="0" borderId="0" xfId="100" applyFont="1" applyAlignment="1" applyProtection="1">
      <alignment horizontal="center" vertical="center" wrapText="1"/>
      <protection locked="0"/>
    </xf>
    <xf numFmtId="0" fontId="4" fillId="0" borderId="0" xfId="100" applyFont="1" applyAlignment="1" applyProtection="1">
      <alignment horizontal="center" vertical="center"/>
      <protection locked="0"/>
    </xf>
    <xf numFmtId="0" fontId="9" fillId="0" borderId="0" xfId="100" applyFont="1" applyAlignment="1" applyProtection="1">
      <alignment horizontal="center" vertical="center" wrapText="1"/>
      <protection locked="0"/>
    </xf>
    <xf numFmtId="0" fontId="2" fillId="0" borderId="0" xfId="96" applyFont="1" applyAlignment="1" applyProtection="1">
      <alignment horizontal="center"/>
      <protection locked="0"/>
    </xf>
    <xf numFmtId="0" fontId="5" fillId="0" borderId="19" xfId="100" applyFont="1" applyBorder="1" applyAlignment="1" applyProtection="1">
      <alignment horizontal="right" shrinkToFit="1"/>
      <protection locked="0"/>
    </xf>
    <xf numFmtId="0" fontId="6" fillId="32" borderId="10" xfId="100" applyFont="1" applyFill="1" applyBorder="1" applyAlignment="1" applyProtection="1">
      <alignment horizontal="center" vertical="center" textRotation="90" wrapText="1"/>
      <protection locked="0"/>
    </xf>
    <xf numFmtId="0" fontId="6" fillId="32" borderId="10" xfId="100" applyFont="1" applyFill="1" applyBorder="1" applyAlignment="1" applyProtection="1">
      <alignment horizontal="center" vertical="center" wrapText="1"/>
      <protection locked="0"/>
    </xf>
    <xf numFmtId="0" fontId="19" fillId="32" borderId="10" xfId="100" applyFont="1" applyFill="1" applyBorder="1" applyAlignment="1" applyProtection="1">
      <alignment horizontal="center" vertical="center" textRotation="90" wrapText="1"/>
      <protection locked="0"/>
    </xf>
    <xf numFmtId="196" fontId="6" fillId="32" borderId="10" xfId="100" applyNumberFormat="1" applyFont="1" applyFill="1" applyBorder="1" applyAlignment="1" applyProtection="1">
      <alignment horizontal="center" vertical="center" wrapText="1"/>
      <protection locked="0"/>
    </xf>
    <xf numFmtId="0" fontId="6" fillId="32" borderId="20" xfId="100" applyFont="1" applyFill="1" applyBorder="1" applyAlignment="1" applyProtection="1">
      <alignment horizontal="center" vertical="center" wrapText="1"/>
      <protection locked="0"/>
    </xf>
    <xf numFmtId="0" fontId="6" fillId="32" borderId="0" xfId="100" applyFont="1" applyFill="1" applyBorder="1" applyAlignment="1" applyProtection="1">
      <alignment horizontal="center" vertical="center" wrapText="1"/>
      <protection locked="0"/>
    </xf>
    <xf numFmtId="0" fontId="6" fillId="32" borderId="10" xfId="97" applyFont="1" applyFill="1" applyBorder="1" applyAlignment="1" applyProtection="1">
      <alignment horizontal="center" vertical="center"/>
      <protection locked="0"/>
    </xf>
    <xf numFmtId="0" fontId="1" fillId="0" borderId="0" xfId="96" applyFont="1" applyAlignment="1" applyProtection="1">
      <alignment horizontal="center" vertical="center" wrapText="1"/>
      <protection locked="0"/>
    </xf>
    <xf numFmtId="0" fontId="1" fillId="0" borderId="0" xfId="96" applyFont="1" applyAlignment="1" applyProtection="1">
      <alignment horizontal="center" vertical="center"/>
      <protection locked="0"/>
    </xf>
    <xf numFmtId="0" fontId="9" fillId="0" borderId="0" xfId="100" applyFont="1" applyAlignment="1" applyProtection="1">
      <alignment horizontal="center" vertical="center"/>
      <protection locked="0"/>
    </xf>
    <xf numFmtId="0" fontId="3" fillId="0" borderId="0" xfId="100" applyFont="1" applyAlignment="1" applyProtection="1">
      <alignment horizontal="center" vertical="center"/>
      <protection locked="0"/>
    </xf>
    <xf numFmtId="0" fontId="10" fillId="0" borderId="0" xfId="96" applyFont="1" applyAlignment="1" applyProtection="1">
      <alignment horizontal="center"/>
      <protection locked="0"/>
    </xf>
    <xf numFmtId="0" fontId="5" fillId="0" borderId="10" xfId="100" applyFont="1" applyFill="1" applyBorder="1" applyAlignment="1" applyProtection="1">
      <alignment horizontal="center" vertical="center" textRotation="90" wrapText="1"/>
      <protection locked="0"/>
    </xf>
    <xf numFmtId="0" fontId="6" fillId="0" borderId="10" xfId="100" applyFont="1" applyFill="1" applyBorder="1" applyAlignment="1" applyProtection="1">
      <alignment horizontal="center" vertical="center" textRotation="90" wrapText="1"/>
      <protection locked="0"/>
    </xf>
    <xf numFmtId="0" fontId="5" fillId="0" borderId="10" xfId="100" applyFont="1" applyFill="1" applyBorder="1" applyAlignment="1" applyProtection="1">
      <alignment horizontal="center" vertical="center" wrapText="1"/>
      <protection locked="0"/>
    </xf>
    <xf numFmtId="0" fontId="5" fillId="0" borderId="10" xfId="96" applyFont="1" applyFill="1" applyBorder="1" applyAlignment="1" applyProtection="1">
      <alignment horizontal="center" vertical="center" wrapText="1"/>
      <protection locked="0"/>
    </xf>
    <xf numFmtId="0" fontId="5" fillId="0" borderId="10" xfId="96" applyFont="1" applyFill="1" applyBorder="1" applyAlignment="1" applyProtection="1">
      <alignment horizontal="center" vertical="center" textRotation="90" wrapText="1"/>
      <protection locked="0"/>
    </xf>
    <xf numFmtId="0" fontId="10" fillId="0" borderId="10" xfId="97" applyFont="1" applyFill="1" applyBorder="1" applyAlignment="1" applyProtection="1">
      <alignment horizontal="center" vertical="center"/>
      <protection locked="0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технические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10" xfId="46"/>
    <cellStyle name="Денежный 11" xfId="47"/>
    <cellStyle name="Денежный 11 2" xfId="48"/>
    <cellStyle name="Денежный 12" xfId="49"/>
    <cellStyle name="Денежный 12 12" xfId="50"/>
    <cellStyle name="Денежный 12 12 2" xfId="51"/>
    <cellStyle name="Денежный 2" xfId="52"/>
    <cellStyle name="Денежный 2 10" xfId="53"/>
    <cellStyle name="Денежный 2 10 2" xfId="54"/>
    <cellStyle name="Денежный 2 11" xfId="55"/>
    <cellStyle name="Денежный 2 24" xfId="56"/>
    <cellStyle name="Денежный 2 5" xfId="57"/>
    <cellStyle name="Денежный 24" xfId="58"/>
    <cellStyle name="Денежный 24 2 2" xfId="59"/>
    <cellStyle name="Денежный 24 3" xfId="60"/>
    <cellStyle name="Денежный 3" xfId="61"/>
    <cellStyle name="Денежный 4 3" xfId="62"/>
    <cellStyle name="Денежный 6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1 10" xfId="72"/>
    <cellStyle name="Обычный 11 12" xfId="73"/>
    <cellStyle name="Обычный 11 2" xfId="74"/>
    <cellStyle name="Обычный 14" xfId="75"/>
    <cellStyle name="Обычный 15" xfId="76"/>
    <cellStyle name="Обычный 19" xfId="77"/>
    <cellStyle name="Обычный 2" xfId="78"/>
    <cellStyle name="Обычный 2 10" xfId="79"/>
    <cellStyle name="Обычный 2 14 2" xfId="80"/>
    <cellStyle name="Обычный 2 2" xfId="81"/>
    <cellStyle name="Обычный 2 2 2" xfId="82"/>
    <cellStyle name="Обычный 2 3" xfId="83"/>
    <cellStyle name="Обычный 2_База1" xfId="84"/>
    <cellStyle name="Обычный 3" xfId="85"/>
    <cellStyle name="Обычный 4" xfId="86"/>
    <cellStyle name="Обычный 4 10" xfId="87"/>
    <cellStyle name="Обычный 4 12" xfId="88"/>
    <cellStyle name="Обычный 5" xfId="89"/>
    <cellStyle name="Обычный 5_25_05_13" xfId="90"/>
    <cellStyle name="Обычный 5_29_06_13" xfId="91"/>
    <cellStyle name="Обычный 6" xfId="92"/>
    <cellStyle name="Обычный_База" xfId="93"/>
    <cellStyle name="Обычный_База_База1 2" xfId="94"/>
    <cellStyle name="Обычный_Выездка 1 2" xfId="95"/>
    <cellStyle name="Обычный_Выездка технические1" xfId="96"/>
    <cellStyle name="Обычный_Измайлово-2003" xfId="97"/>
    <cellStyle name="Обычный_конкур1" xfId="98"/>
    <cellStyle name="Обычный_конкур1 11" xfId="99"/>
    <cellStyle name="Обычный_Лист Microsoft Excel" xfId="100"/>
    <cellStyle name="Обычный_Лист Microsoft Excel 10 2" xfId="101"/>
    <cellStyle name="Обычный_Лист Microsoft Excel 11" xfId="102"/>
    <cellStyle name="Обычный_Лист Microsoft Excel 2 12" xfId="103"/>
    <cellStyle name="Обычный_Орел" xfId="104"/>
    <cellStyle name="Обычный_Орел 11" xfId="105"/>
    <cellStyle name="Обычный_Россия (В) юниоры 2" xfId="106"/>
    <cellStyle name="Обычный_Россия (В) юниоры 2_Стартовые 04-06.04.13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4</xdr:col>
      <xdr:colOff>238125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0</xdr:row>
      <xdr:rowOff>0</xdr:rowOff>
    </xdr:from>
    <xdr:to>
      <xdr:col>10</xdr:col>
      <xdr:colOff>1028700</xdr:colOff>
      <xdr:row>2</xdr:row>
      <xdr:rowOff>171450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4</xdr:col>
      <xdr:colOff>238125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619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28575</xdr:rowOff>
    </xdr:from>
    <xdr:to>
      <xdr:col>10</xdr:col>
      <xdr:colOff>1028700</xdr:colOff>
      <xdr:row>2</xdr:row>
      <xdr:rowOff>104775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34475" y="28575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85725</xdr:rowOff>
    </xdr:from>
    <xdr:to>
      <xdr:col>3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2</xdr:row>
      <xdr:rowOff>57150</xdr:rowOff>
    </xdr:from>
    <xdr:to>
      <xdr:col>21</xdr:col>
      <xdr:colOff>390525</xdr:colOff>
      <xdr:row>5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57150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4</xdr:col>
      <xdr:colOff>266700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466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</xdr:colOff>
      <xdr:row>0</xdr:row>
      <xdr:rowOff>19050</xdr:rowOff>
    </xdr:from>
    <xdr:to>
      <xdr:col>25</xdr:col>
      <xdr:colOff>581025</xdr:colOff>
      <xdr:row>3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19050"/>
          <a:ext cx="1047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BreakPreview" zoomScale="85" zoomScaleSheetLayoutView="85" zoomScalePageLayoutView="0" workbookViewId="0" topLeftCell="A1">
      <pane ySplit="5" topLeftCell="A9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28125" style="93" customWidth="1"/>
    <col min="2" max="2" width="4.28125" style="93" hidden="1" customWidth="1"/>
    <col min="3" max="3" width="18.7109375" style="80" customWidth="1"/>
    <col min="4" max="4" width="8.28125" style="94" hidden="1" customWidth="1"/>
    <col min="5" max="5" width="6.140625" style="80" customWidth="1"/>
    <col min="6" max="6" width="43.57421875" style="80" customWidth="1"/>
    <col min="7" max="7" width="9.00390625" style="80" customWidth="1"/>
    <col min="8" max="9" width="16.140625" style="95" customWidth="1"/>
    <col min="10" max="10" width="21.421875" style="96" customWidth="1"/>
    <col min="11" max="11" width="16.8515625" style="96" customWidth="1"/>
    <col min="12" max="12" width="7.140625" style="96" customWidth="1"/>
    <col min="13" max="19" width="11.140625" style="96" customWidth="1"/>
    <col min="20" max="16384" width="9.140625" style="80" customWidth="1"/>
  </cols>
  <sheetData>
    <row r="1" spans="1:19" s="68" customFormat="1" ht="27" customHeight="1">
      <c r="A1" s="208" t="s">
        <v>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29"/>
      <c r="M1" s="129"/>
      <c r="N1" s="129"/>
      <c r="O1" s="129"/>
      <c r="P1" s="129"/>
      <c r="Q1" s="129"/>
      <c r="R1" s="129"/>
      <c r="S1" s="129"/>
    </row>
    <row r="2" spans="1:19" s="69" customFormat="1" ht="15.75" customHeight="1">
      <c r="A2" s="209" t="s">
        <v>102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130"/>
      <c r="M2" s="130"/>
      <c r="N2" s="130"/>
      <c r="O2" s="130"/>
      <c r="P2" s="130"/>
      <c r="Q2" s="130"/>
      <c r="R2" s="130"/>
      <c r="S2" s="130"/>
    </row>
    <row r="3" spans="1:19" s="68" customFormat="1" ht="15.75" customHeight="1">
      <c r="A3" s="210" t="s">
        <v>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31"/>
      <c r="M3" s="131"/>
      <c r="N3" s="131"/>
      <c r="O3" s="131"/>
      <c r="P3" s="131"/>
      <c r="Q3" s="131"/>
      <c r="R3" s="131"/>
      <c r="S3" s="131"/>
    </row>
    <row r="4" spans="1:19" s="71" customFormat="1" ht="15" customHeight="1">
      <c r="A4" s="70" t="s">
        <v>52</v>
      </c>
      <c r="D4" s="72"/>
      <c r="F4" s="73"/>
      <c r="G4" s="73"/>
      <c r="H4" s="74"/>
      <c r="I4" s="74"/>
      <c r="J4" s="75"/>
      <c r="K4" s="76" t="s">
        <v>234</v>
      </c>
      <c r="L4" s="76"/>
      <c r="M4" s="76"/>
      <c r="N4" s="76"/>
      <c r="O4" s="76"/>
      <c r="P4" s="76"/>
      <c r="Q4" s="76"/>
      <c r="R4" s="76"/>
      <c r="S4" s="76"/>
    </row>
    <row r="5" spans="1:22" ht="51.75" customHeight="1">
      <c r="A5" s="77" t="s">
        <v>53</v>
      </c>
      <c r="B5" s="77" t="s">
        <v>54</v>
      </c>
      <c r="C5" s="78" t="s">
        <v>0</v>
      </c>
      <c r="D5" s="79" t="s">
        <v>1</v>
      </c>
      <c r="E5" s="77" t="s">
        <v>55</v>
      </c>
      <c r="F5" s="78" t="s">
        <v>2</v>
      </c>
      <c r="G5" s="78" t="s">
        <v>1</v>
      </c>
      <c r="H5" s="78" t="s">
        <v>3</v>
      </c>
      <c r="I5" s="78" t="s">
        <v>56</v>
      </c>
      <c r="J5" s="78" t="s">
        <v>4</v>
      </c>
      <c r="K5" s="78" t="s">
        <v>57</v>
      </c>
      <c r="L5" s="153" t="s">
        <v>176</v>
      </c>
      <c r="M5" s="153" t="s">
        <v>155</v>
      </c>
      <c r="N5" s="153" t="s">
        <v>154</v>
      </c>
      <c r="O5" s="153" t="s">
        <v>227</v>
      </c>
      <c r="P5" s="153" t="s">
        <v>225</v>
      </c>
      <c r="Q5" s="153" t="s">
        <v>192</v>
      </c>
      <c r="R5" s="153" t="s">
        <v>175</v>
      </c>
      <c r="S5" s="153" t="s">
        <v>223</v>
      </c>
      <c r="T5" s="80" t="s">
        <v>172</v>
      </c>
      <c r="U5" s="80" t="s">
        <v>174</v>
      </c>
      <c r="V5" s="80" t="s">
        <v>187</v>
      </c>
    </row>
    <row r="6" spans="1:22" ht="35.25" customHeight="1">
      <c r="A6" s="81"/>
      <c r="B6" s="77"/>
      <c r="C6" s="132" t="s">
        <v>184</v>
      </c>
      <c r="D6" s="151"/>
      <c r="E6" s="161" t="s">
        <v>23</v>
      </c>
      <c r="F6" s="133" t="s">
        <v>185</v>
      </c>
      <c r="G6" s="134" t="s">
        <v>48</v>
      </c>
      <c r="H6" s="159" t="s">
        <v>26</v>
      </c>
      <c r="I6" s="159" t="s">
        <v>91</v>
      </c>
      <c r="J6" s="160" t="s">
        <v>36</v>
      </c>
      <c r="K6" s="203"/>
      <c r="L6" s="157"/>
      <c r="M6" s="86" t="s">
        <v>129</v>
      </c>
      <c r="N6" s="86"/>
      <c r="O6" s="86"/>
      <c r="P6" s="86"/>
      <c r="Q6" s="86"/>
      <c r="R6" s="86"/>
      <c r="S6" s="86"/>
      <c r="T6" s="87"/>
      <c r="U6" s="87"/>
      <c r="V6" s="87"/>
    </row>
    <row r="7" spans="1:22" ht="35.25" customHeight="1">
      <c r="A7" s="81"/>
      <c r="B7" s="77"/>
      <c r="C7" s="132" t="s">
        <v>183</v>
      </c>
      <c r="D7" s="151"/>
      <c r="E7" s="161" t="s">
        <v>23</v>
      </c>
      <c r="F7" s="133" t="s">
        <v>178</v>
      </c>
      <c r="G7" s="134" t="s">
        <v>48</v>
      </c>
      <c r="H7" s="159" t="s">
        <v>26</v>
      </c>
      <c r="I7" s="159" t="s">
        <v>91</v>
      </c>
      <c r="J7" s="160" t="s">
        <v>36</v>
      </c>
      <c r="K7" s="203"/>
      <c r="L7" s="157"/>
      <c r="M7" s="86" t="s">
        <v>129</v>
      </c>
      <c r="N7" s="86"/>
      <c r="O7" s="86"/>
      <c r="P7" s="86"/>
      <c r="Q7" s="86"/>
      <c r="R7" s="86"/>
      <c r="S7" s="86"/>
      <c r="T7" s="87"/>
      <c r="U7" s="87"/>
      <c r="V7" s="87"/>
    </row>
    <row r="8" spans="1:22" ht="35.25" customHeight="1">
      <c r="A8" s="81"/>
      <c r="B8" s="77"/>
      <c r="C8" s="132" t="s">
        <v>204</v>
      </c>
      <c r="D8" s="151"/>
      <c r="E8" s="161" t="s">
        <v>23</v>
      </c>
      <c r="F8" s="133" t="s">
        <v>89</v>
      </c>
      <c r="G8" s="134" t="s">
        <v>90</v>
      </c>
      <c r="H8" s="159" t="s">
        <v>26</v>
      </c>
      <c r="I8" s="159" t="s">
        <v>156</v>
      </c>
      <c r="J8" s="160" t="s">
        <v>64</v>
      </c>
      <c r="K8" s="203"/>
      <c r="L8" s="157"/>
      <c r="M8" s="86" t="s">
        <v>129</v>
      </c>
      <c r="N8" s="86"/>
      <c r="O8" s="86"/>
      <c r="P8" s="86"/>
      <c r="Q8" s="86"/>
      <c r="R8" s="86"/>
      <c r="S8" s="86"/>
      <c r="T8" s="87"/>
      <c r="U8" s="87"/>
      <c r="V8" s="87"/>
    </row>
    <row r="9" spans="1:22" ht="35.25" customHeight="1">
      <c r="A9" s="81"/>
      <c r="B9" s="77"/>
      <c r="C9" s="90" t="s">
        <v>205</v>
      </c>
      <c r="D9" s="101"/>
      <c r="E9" s="161" t="s">
        <v>23</v>
      </c>
      <c r="F9" s="133" t="s">
        <v>89</v>
      </c>
      <c r="G9" s="65" t="s">
        <v>90</v>
      </c>
      <c r="H9" s="159" t="s">
        <v>26</v>
      </c>
      <c r="I9" s="159" t="s">
        <v>156</v>
      </c>
      <c r="J9" s="160" t="s">
        <v>64</v>
      </c>
      <c r="K9" s="203"/>
      <c r="L9" s="157"/>
      <c r="M9" s="86" t="s">
        <v>129</v>
      </c>
      <c r="N9" s="86"/>
      <c r="O9" s="86"/>
      <c r="P9" s="86"/>
      <c r="Q9" s="86"/>
      <c r="R9" s="86"/>
      <c r="S9" s="86"/>
      <c r="T9" s="87"/>
      <c r="U9" s="87"/>
      <c r="V9" s="87"/>
    </row>
    <row r="10" spans="1:22" ht="35.25" customHeight="1">
      <c r="A10" s="81"/>
      <c r="B10" s="77"/>
      <c r="C10" s="178" t="s">
        <v>201</v>
      </c>
      <c r="D10" s="179"/>
      <c r="E10" s="161" t="s">
        <v>23</v>
      </c>
      <c r="F10" s="174" t="s">
        <v>89</v>
      </c>
      <c r="G10" s="183" t="s">
        <v>90</v>
      </c>
      <c r="H10" s="159" t="s">
        <v>26</v>
      </c>
      <c r="I10" s="159" t="s">
        <v>156</v>
      </c>
      <c r="J10" s="160" t="s">
        <v>64</v>
      </c>
      <c r="K10" s="203"/>
      <c r="L10" s="157"/>
      <c r="M10" s="86" t="s">
        <v>129</v>
      </c>
      <c r="N10" s="86"/>
      <c r="O10" s="86"/>
      <c r="P10" s="86"/>
      <c r="Q10" s="86"/>
      <c r="R10" s="86"/>
      <c r="S10" s="86"/>
      <c r="T10" s="87"/>
      <c r="U10" s="87"/>
      <c r="V10" s="87"/>
    </row>
    <row r="11" spans="1:22" ht="35.25" customHeight="1">
      <c r="A11" s="81"/>
      <c r="B11" s="77"/>
      <c r="C11" s="172" t="s">
        <v>202</v>
      </c>
      <c r="D11" s="173"/>
      <c r="E11" s="161" t="s">
        <v>23</v>
      </c>
      <c r="F11" s="133" t="s">
        <v>89</v>
      </c>
      <c r="G11" s="134" t="s">
        <v>90</v>
      </c>
      <c r="H11" s="159" t="s">
        <v>26</v>
      </c>
      <c r="I11" s="159" t="s">
        <v>156</v>
      </c>
      <c r="J11" s="160" t="s">
        <v>64</v>
      </c>
      <c r="K11" s="203"/>
      <c r="L11" s="157"/>
      <c r="M11" s="86" t="s">
        <v>129</v>
      </c>
      <c r="N11" s="86"/>
      <c r="O11" s="86"/>
      <c r="P11" s="86"/>
      <c r="Q11" s="86"/>
      <c r="R11" s="86"/>
      <c r="S11" s="86"/>
      <c r="T11" s="87"/>
      <c r="U11" s="87"/>
      <c r="V11" s="87"/>
    </row>
    <row r="12" spans="1:22" ht="35.25" customHeight="1">
      <c r="A12" s="81"/>
      <c r="B12" s="77"/>
      <c r="C12" s="132" t="s">
        <v>206</v>
      </c>
      <c r="D12" s="151"/>
      <c r="E12" s="161" t="s">
        <v>23</v>
      </c>
      <c r="F12" s="133" t="s">
        <v>89</v>
      </c>
      <c r="G12" s="134" t="s">
        <v>90</v>
      </c>
      <c r="H12" s="159" t="s">
        <v>26</v>
      </c>
      <c r="I12" s="159" t="s">
        <v>156</v>
      </c>
      <c r="J12" s="160" t="s">
        <v>64</v>
      </c>
      <c r="K12" s="203"/>
      <c r="L12" s="157"/>
      <c r="M12" s="86" t="s">
        <v>129</v>
      </c>
      <c r="N12" s="86"/>
      <c r="O12" s="86"/>
      <c r="P12" s="86"/>
      <c r="Q12" s="86"/>
      <c r="R12" s="86"/>
      <c r="S12" s="86"/>
      <c r="T12" s="87"/>
      <c r="U12" s="87"/>
      <c r="V12" s="87"/>
    </row>
    <row r="13" spans="1:22" ht="35.25" customHeight="1">
      <c r="A13" s="81"/>
      <c r="B13" s="77"/>
      <c r="C13" s="132" t="s">
        <v>203</v>
      </c>
      <c r="D13" s="151"/>
      <c r="E13" s="161" t="s">
        <v>23</v>
      </c>
      <c r="F13" s="133" t="s">
        <v>89</v>
      </c>
      <c r="G13" s="175" t="s">
        <v>90</v>
      </c>
      <c r="H13" s="159" t="s">
        <v>26</v>
      </c>
      <c r="I13" s="159" t="s">
        <v>156</v>
      </c>
      <c r="J13" s="160" t="s">
        <v>64</v>
      </c>
      <c r="K13" s="203"/>
      <c r="L13" s="157"/>
      <c r="M13" s="86" t="s">
        <v>129</v>
      </c>
      <c r="N13" s="86"/>
      <c r="O13" s="86"/>
      <c r="P13" s="86"/>
      <c r="Q13" s="86"/>
      <c r="R13" s="86"/>
      <c r="S13" s="86"/>
      <c r="T13" s="87"/>
      <c r="U13" s="87"/>
      <c r="V13" s="87"/>
    </row>
    <row r="14" spans="1:22" ht="35.25" customHeight="1">
      <c r="A14" s="81"/>
      <c r="B14" s="77"/>
      <c r="C14" s="90" t="s">
        <v>230</v>
      </c>
      <c r="D14" s="101"/>
      <c r="E14" s="161" t="s">
        <v>23</v>
      </c>
      <c r="F14" s="133" t="s">
        <v>89</v>
      </c>
      <c r="G14" s="65" t="s">
        <v>90</v>
      </c>
      <c r="H14" s="159" t="s">
        <v>26</v>
      </c>
      <c r="I14" s="159" t="s">
        <v>156</v>
      </c>
      <c r="J14" s="160" t="s">
        <v>64</v>
      </c>
      <c r="K14" s="203"/>
      <c r="L14" s="157"/>
      <c r="M14" s="86" t="s">
        <v>129</v>
      </c>
      <c r="N14" s="86"/>
      <c r="O14" s="86"/>
      <c r="P14" s="86"/>
      <c r="Q14" s="86"/>
      <c r="R14" s="86"/>
      <c r="S14" s="86"/>
      <c r="T14" s="87"/>
      <c r="U14" s="87"/>
      <c r="V14" s="87"/>
    </row>
    <row r="15" spans="1:22" ht="35.25" customHeight="1">
      <c r="A15" s="81"/>
      <c r="B15" s="77"/>
      <c r="C15" s="51" t="s">
        <v>35</v>
      </c>
      <c r="D15" s="101"/>
      <c r="E15" s="91"/>
      <c r="F15" s="63" t="s">
        <v>173</v>
      </c>
      <c r="G15" s="65" t="s">
        <v>99</v>
      </c>
      <c r="H15" s="159" t="s">
        <v>26</v>
      </c>
      <c r="I15" s="159" t="s">
        <v>229</v>
      </c>
      <c r="J15" s="160" t="s">
        <v>139</v>
      </c>
      <c r="K15" s="203"/>
      <c r="L15" s="157"/>
      <c r="M15" s="86"/>
      <c r="N15" s="86" t="s">
        <v>224</v>
      </c>
      <c r="O15" s="86"/>
      <c r="P15" s="86"/>
      <c r="Q15" s="86"/>
      <c r="R15" s="86"/>
      <c r="S15" s="86"/>
      <c r="T15" s="87" t="s">
        <v>129</v>
      </c>
      <c r="U15" s="87"/>
      <c r="V15" s="87"/>
    </row>
    <row r="16" spans="1:22" ht="35.25" customHeight="1">
      <c r="A16" s="81"/>
      <c r="B16" s="77"/>
      <c r="C16" s="172" t="s">
        <v>32</v>
      </c>
      <c r="D16" s="173" t="s">
        <v>130</v>
      </c>
      <c r="E16" s="161" t="s">
        <v>23</v>
      </c>
      <c r="F16" s="174" t="s">
        <v>200</v>
      </c>
      <c r="G16" s="175" t="s">
        <v>199</v>
      </c>
      <c r="H16" s="159" t="s">
        <v>33</v>
      </c>
      <c r="I16" s="159" t="s">
        <v>40</v>
      </c>
      <c r="J16" s="160" t="s">
        <v>36</v>
      </c>
      <c r="K16" s="203"/>
      <c r="L16" s="157"/>
      <c r="M16" s="86"/>
      <c r="N16" s="86"/>
      <c r="O16" s="86"/>
      <c r="P16" s="86"/>
      <c r="Q16" s="86"/>
      <c r="R16" s="86"/>
      <c r="S16" s="86"/>
      <c r="T16" s="87" t="s">
        <v>129</v>
      </c>
      <c r="U16" s="87"/>
      <c r="V16" s="87"/>
    </row>
    <row r="17" spans="1:22" ht="35.25" customHeight="1">
      <c r="A17" s="81"/>
      <c r="B17" s="77"/>
      <c r="C17" s="51" t="s">
        <v>95</v>
      </c>
      <c r="D17" s="50"/>
      <c r="E17" s="156" t="s">
        <v>23</v>
      </c>
      <c r="F17" s="83" t="s">
        <v>96</v>
      </c>
      <c r="G17" s="84" t="s">
        <v>97</v>
      </c>
      <c r="H17" s="159" t="s">
        <v>98</v>
      </c>
      <c r="I17" s="159" t="s">
        <v>93</v>
      </c>
      <c r="J17" s="160" t="s">
        <v>94</v>
      </c>
      <c r="K17" s="203"/>
      <c r="L17" s="157"/>
      <c r="M17" s="86"/>
      <c r="N17" s="86"/>
      <c r="O17" s="86"/>
      <c r="P17" s="86"/>
      <c r="Q17" s="86"/>
      <c r="R17" s="86"/>
      <c r="S17" s="86"/>
      <c r="T17" s="87" t="s">
        <v>129</v>
      </c>
      <c r="U17" s="87"/>
      <c r="V17" s="87"/>
    </row>
    <row r="18" spans="1:22" ht="35.25" customHeight="1">
      <c r="A18" s="81"/>
      <c r="B18" s="77"/>
      <c r="C18" s="132" t="s">
        <v>151</v>
      </c>
      <c r="D18" s="151" t="s">
        <v>140</v>
      </c>
      <c r="E18" s="156" t="s">
        <v>23</v>
      </c>
      <c r="F18" s="133" t="s">
        <v>152</v>
      </c>
      <c r="G18" s="134" t="s">
        <v>141</v>
      </c>
      <c r="H18" s="159" t="s">
        <v>112</v>
      </c>
      <c r="I18" s="159" t="s">
        <v>103</v>
      </c>
      <c r="J18" s="160" t="s">
        <v>36</v>
      </c>
      <c r="K18" s="203"/>
      <c r="L18" s="157"/>
      <c r="M18" s="86"/>
      <c r="N18" s="86" t="s">
        <v>179</v>
      </c>
      <c r="O18" s="86"/>
      <c r="P18" s="86"/>
      <c r="Q18" s="86"/>
      <c r="R18" s="86"/>
      <c r="S18" s="86"/>
      <c r="T18" s="87"/>
      <c r="U18" s="87"/>
      <c r="V18" s="87"/>
    </row>
    <row r="19" spans="1:22" ht="35.25" customHeight="1">
      <c r="A19" s="81"/>
      <c r="B19" s="77"/>
      <c r="C19" s="132" t="s">
        <v>153</v>
      </c>
      <c r="D19" s="151"/>
      <c r="E19" s="156" t="s">
        <v>23</v>
      </c>
      <c r="F19" s="133" t="s">
        <v>178</v>
      </c>
      <c r="G19" s="134" t="s">
        <v>48</v>
      </c>
      <c r="H19" s="159" t="s">
        <v>26</v>
      </c>
      <c r="I19" s="159" t="s">
        <v>91</v>
      </c>
      <c r="J19" s="160" t="s">
        <v>36</v>
      </c>
      <c r="K19" s="203"/>
      <c r="L19" s="157"/>
      <c r="M19" s="86"/>
      <c r="N19" s="86" t="s">
        <v>179</v>
      </c>
      <c r="O19" s="86"/>
      <c r="P19" s="86"/>
      <c r="Q19" s="86"/>
      <c r="R19" s="86"/>
      <c r="S19" s="86"/>
      <c r="T19" s="87"/>
      <c r="U19" s="87"/>
      <c r="V19" s="87"/>
    </row>
    <row r="20" spans="1:22" ht="35.25" customHeight="1">
      <c r="A20" s="81"/>
      <c r="B20" s="77"/>
      <c r="C20" s="137" t="s">
        <v>162</v>
      </c>
      <c r="D20" s="136" t="s">
        <v>140</v>
      </c>
      <c r="E20" s="181" t="s">
        <v>23</v>
      </c>
      <c r="F20" s="83" t="s">
        <v>126</v>
      </c>
      <c r="G20" s="146" t="s">
        <v>92</v>
      </c>
      <c r="H20" s="159" t="s">
        <v>145</v>
      </c>
      <c r="I20" s="159" t="s">
        <v>127</v>
      </c>
      <c r="J20" s="160" t="s">
        <v>36</v>
      </c>
      <c r="K20" s="203"/>
      <c r="L20" s="157"/>
      <c r="M20" s="86"/>
      <c r="N20" s="86" t="s">
        <v>179</v>
      </c>
      <c r="O20" s="86"/>
      <c r="P20" s="86"/>
      <c r="Q20" s="86"/>
      <c r="R20" s="86"/>
      <c r="S20" s="86"/>
      <c r="T20" s="87"/>
      <c r="U20" s="87"/>
      <c r="V20" s="87"/>
    </row>
    <row r="21" spans="1:22" ht="35.25" customHeight="1">
      <c r="A21" s="81"/>
      <c r="B21" s="77"/>
      <c r="C21" s="90" t="s">
        <v>116</v>
      </c>
      <c r="D21" s="143" t="s">
        <v>146</v>
      </c>
      <c r="E21" s="127" t="s">
        <v>23</v>
      </c>
      <c r="F21" s="63" t="s">
        <v>131</v>
      </c>
      <c r="G21" s="64" t="s">
        <v>25</v>
      </c>
      <c r="H21" s="159" t="s">
        <v>147</v>
      </c>
      <c r="I21" s="159" t="s">
        <v>103</v>
      </c>
      <c r="J21" s="160" t="s">
        <v>36</v>
      </c>
      <c r="K21" s="203"/>
      <c r="L21" s="157"/>
      <c r="M21" s="86"/>
      <c r="N21" s="86" t="s">
        <v>179</v>
      </c>
      <c r="O21" s="86"/>
      <c r="P21" s="86"/>
      <c r="Q21" s="86"/>
      <c r="R21" s="86"/>
      <c r="S21" s="86"/>
      <c r="T21" s="87"/>
      <c r="U21" s="87"/>
      <c r="V21" s="87"/>
    </row>
    <row r="22" spans="1:22" ht="35.25" customHeight="1">
      <c r="A22" s="81"/>
      <c r="B22" s="77"/>
      <c r="C22" s="132" t="s">
        <v>177</v>
      </c>
      <c r="D22" s="151" t="s">
        <v>148</v>
      </c>
      <c r="E22" s="156" t="s">
        <v>23</v>
      </c>
      <c r="F22" s="133" t="s">
        <v>180</v>
      </c>
      <c r="G22" s="134" t="s">
        <v>29</v>
      </c>
      <c r="H22" s="159" t="s">
        <v>26</v>
      </c>
      <c r="I22" s="159" t="s">
        <v>91</v>
      </c>
      <c r="J22" s="160" t="s">
        <v>68</v>
      </c>
      <c r="K22" s="203"/>
      <c r="L22" s="157"/>
      <c r="M22" s="86"/>
      <c r="N22" s="86" t="s">
        <v>179</v>
      </c>
      <c r="O22" s="86"/>
      <c r="P22" s="86"/>
      <c r="Q22" s="86"/>
      <c r="R22" s="86"/>
      <c r="S22" s="86"/>
      <c r="T22" s="87"/>
      <c r="U22" s="87"/>
      <c r="V22" s="87"/>
    </row>
    <row r="23" spans="1:22" ht="35.25" customHeight="1">
      <c r="A23" s="81"/>
      <c r="B23" s="77"/>
      <c r="C23" s="132" t="s">
        <v>177</v>
      </c>
      <c r="D23" s="151" t="s">
        <v>148</v>
      </c>
      <c r="E23" s="156" t="s">
        <v>23</v>
      </c>
      <c r="F23" s="133" t="s">
        <v>178</v>
      </c>
      <c r="G23" s="134" t="s">
        <v>48</v>
      </c>
      <c r="H23" s="159" t="s">
        <v>26</v>
      </c>
      <c r="I23" s="159" t="s">
        <v>91</v>
      </c>
      <c r="J23" s="160" t="s">
        <v>36</v>
      </c>
      <c r="K23" s="203"/>
      <c r="L23" s="157"/>
      <c r="M23" s="86"/>
      <c r="N23" s="86" t="s">
        <v>179</v>
      </c>
      <c r="O23" s="86"/>
      <c r="P23" s="86"/>
      <c r="Q23" s="86"/>
      <c r="R23" s="86"/>
      <c r="S23" s="86"/>
      <c r="T23" s="87"/>
      <c r="U23" s="87"/>
      <c r="V23" s="87"/>
    </row>
    <row r="24" spans="1:22" ht="35.25" customHeight="1">
      <c r="A24" s="81"/>
      <c r="B24" s="77"/>
      <c r="C24" s="90" t="s">
        <v>170</v>
      </c>
      <c r="D24" s="64" t="s">
        <v>149</v>
      </c>
      <c r="E24" s="91" t="s">
        <v>23</v>
      </c>
      <c r="F24" s="63" t="s">
        <v>171</v>
      </c>
      <c r="G24" s="64" t="s">
        <v>123</v>
      </c>
      <c r="H24" s="159" t="s">
        <v>150</v>
      </c>
      <c r="I24" s="159" t="s">
        <v>103</v>
      </c>
      <c r="J24" s="160" t="s">
        <v>64</v>
      </c>
      <c r="K24" s="203"/>
      <c r="L24" s="157"/>
      <c r="M24" s="86"/>
      <c r="N24" s="86" t="s">
        <v>179</v>
      </c>
      <c r="O24" s="86"/>
      <c r="P24" s="86"/>
      <c r="Q24" s="86"/>
      <c r="R24" s="86"/>
      <c r="S24" s="86"/>
      <c r="T24" s="87"/>
      <c r="U24" s="87"/>
      <c r="V24" s="87"/>
    </row>
    <row r="25" spans="1:22" ht="35.25" customHeight="1">
      <c r="A25" s="81">
        <v>3</v>
      </c>
      <c r="B25" s="77"/>
      <c r="C25" s="90" t="s">
        <v>226</v>
      </c>
      <c r="D25" s="101"/>
      <c r="E25" s="155" t="s">
        <v>23</v>
      </c>
      <c r="F25" s="63" t="s">
        <v>217</v>
      </c>
      <c r="G25" s="65"/>
      <c r="H25" s="159" t="s">
        <v>26</v>
      </c>
      <c r="I25" s="159" t="s">
        <v>26</v>
      </c>
      <c r="J25" s="160" t="s">
        <v>64</v>
      </c>
      <c r="K25" s="203" t="s">
        <v>58</v>
      </c>
      <c r="L25" s="86"/>
      <c r="M25" s="86"/>
      <c r="N25" s="86" t="s">
        <v>179</v>
      </c>
      <c r="O25" s="86"/>
      <c r="P25" s="86"/>
      <c r="Q25" s="86"/>
      <c r="R25" s="86"/>
      <c r="S25" s="86"/>
      <c r="T25" s="87"/>
      <c r="U25" s="87"/>
      <c r="V25" s="87"/>
    </row>
    <row r="26" spans="1:22" ht="35.25" customHeight="1">
      <c r="A26" s="81"/>
      <c r="B26" s="77"/>
      <c r="C26" s="90" t="s">
        <v>120</v>
      </c>
      <c r="D26" s="101"/>
      <c r="E26" s="180" t="s">
        <v>23</v>
      </c>
      <c r="F26" s="63" t="s">
        <v>173</v>
      </c>
      <c r="G26" s="64" t="s">
        <v>99</v>
      </c>
      <c r="H26" s="159" t="s">
        <v>26</v>
      </c>
      <c r="I26" s="159" t="s">
        <v>30</v>
      </c>
      <c r="J26" s="160" t="s">
        <v>64</v>
      </c>
      <c r="K26" s="203"/>
      <c r="L26" s="157"/>
      <c r="M26" s="86"/>
      <c r="N26" s="86" t="s">
        <v>179</v>
      </c>
      <c r="O26" s="86"/>
      <c r="P26" s="86"/>
      <c r="Q26" s="86"/>
      <c r="R26" s="86"/>
      <c r="S26" s="86"/>
      <c r="T26" s="87"/>
      <c r="U26" s="87"/>
      <c r="V26" s="87"/>
    </row>
    <row r="27" spans="1:22" ht="35.25" customHeight="1">
      <c r="A27" s="81"/>
      <c r="B27" s="77"/>
      <c r="C27" s="90" t="s">
        <v>34</v>
      </c>
      <c r="D27" s="64" t="s">
        <v>142</v>
      </c>
      <c r="E27" s="155" t="s">
        <v>23</v>
      </c>
      <c r="F27" s="63" t="s">
        <v>138</v>
      </c>
      <c r="G27" s="64" t="s">
        <v>110</v>
      </c>
      <c r="H27" s="159" t="s">
        <v>143</v>
      </c>
      <c r="I27" s="159" t="s">
        <v>127</v>
      </c>
      <c r="J27" s="160" t="s">
        <v>36</v>
      </c>
      <c r="K27" s="203"/>
      <c r="L27" s="157"/>
      <c r="M27" s="86"/>
      <c r="N27" s="86" t="s">
        <v>224</v>
      </c>
      <c r="O27" s="86"/>
      <c r="P27" s="86" t="s">
        <v>128</v>
      </c>
      <c r="Q27" s="86"/>
      <c r="R27" s="86"/>
      <c r="S27" s="86"/>
      <c r="T27" s="87"/>
      <c r="U27" s="87"/>
      <c r="V27" s="87"/>
    </row>
    <row r="28" spans="1:22" ht="35.25" customHeight="1">
      <c r="A28" s="81"/>
      <c r="B28" s="77"/>
      <c r="C28" s="90" t="s">
        <v>181</v>
      </c>
      <c r="D28" s="64" t="s">
        <v>144</v>
      </c>
      <c r="E28" s="91" t="s">
        <v>23</v>
      </c>
      <c r="F28" s="63" t="s">
        <v>182</v>
      </c>
      <c r="G28" s="92" t="s">
        <v>29</v>
      </c>
      <c r="H28" s="159" t="s">
        <v>26</v>
      </c>
      <c r="I28" s="159" t="s">
        <v>91</v>
      </c>
      <c r="J28" s="160" t="s">
        <v>36</v>
      </c>
      <c r="K28" s="203"/>
      <c r="L28" s="157"/>
      <c r="M28" s="86"/>
      <c r="N28" s="86" t="s">
        <v>224</v>
      </c>
      <c r="O28" s="86"/>
      <c r="P28" s="86"/>
      <c r="Q28" s="86"/>
      <c r="R28" s="86"/>
      <c r="S28" s="86"/>
      <c r="T28" s="87"/>
      <c r="U28" s="87"/>
      <c r="V28" s="87"/>
    </row>
    <row r="29" spans="1:22" ht="35.25" customHeight="1">
      <c r="A29" s="81">
        <v>2</v>
      </c>
      <c r="B29" s="77"/>
      <c r="C29" s="90" t="s">
        <v>215</v>
      </c>
      <c r="D29" s="101"/>
      <c r="E29" s="91" t="s">
        <v>23</v>
      </c>
      <c r="F29" s="63" t="s">
        <v>216</v>
      </c>
      <c r="G29" s="65" t="s">
        <v>157</v>
      </c>
      <c r="H29" s="159" t="s">
        <v>158</v>
      </c>
      <c r="I29" s="159" t="s">
        <v>159</v>
      </c>
      <c r="J29" s="160" t="s">
        <v>160</v>
      </c>
      <c r="K29" s="203"/>
      <c r="L29" s="157"/>
      <c r="M29" s="86"/>
      <c r="N29" s="86" t="s">
        <v>224</v>
      </c>
      <c r="O29" s="86"/>
      <c r="P29" s="86"/>
      <c r="Q29" s="86"/>
      <c r="R29" s="86"/>
      <c r="S29" s="86"/>
      <c r="T29" s="87"/>
      <c r="U29" s="87"/>
      <c r="V29" s="87"/>
    </row>
    <row r="30" spans="1:22" ht="35.25" customHeight="1">
      <c r="A30" s="81"/>
      <c r="B30" s="77"/>
      <c r="C30" s="90" t="s">
        <v>42</v>
      </c>
      <c r="D30" s="64"/>
      <c r="E30" s="149" t="s">
        <v>23</v>
      </c>
      <c r="F30" s="63" t="s">
        <v>43</v>
      </c>
      <c r="G30" s="92" t="s">
        <v>44</v>
      </c>
      <c r="H30" s="159" t="s">
        <v>45</v>
      </c>
      <c r="I30" s="159" t="s">
        <v>46</v>
      </c>
      <c r="J30" s="160" t="s">
        <v>36</v>
      </c>
      <c r="K30" s="203"/>
      <c r="L30" s="157"/>
      <c r="M30" s="86"/>
      <c r="N30" s="86"/>
      <c r="O30" s="86"/>
      <c r="P30" s="86"/>
      <c r="Q30" s="86"/>
      <c r="R30" s="86" t="s">
        <v>128</v>
      </c>
      <c r="S30" s="86"/>
      <c r="T30" s="87"/>
      <c r="U30" s="87" t="s">
        <v>129</v>
      </c>
      <c r="V30" s="87"/>
    </row>
    <row r="31" spans="1:22" ht="35.25" customHeight="1">
      <c r="A31" s="81"/>
      <c r="B31" s="77"/>
      <c r="C31" s="90" t="s">
        <v>186</v>
      </c>
      <c r="D31" s="101" t="s">
        <v>132</v>
      </c>
      <c r="E31" s="91" t="s">
        <v>23</v>
      </c>
      <c r="F31" s="63" t="s">
        <v>133</v>
      </c>
      <c r="G31" s="64" t="s">
        <v>134</v>
      </c>
      <c r="H31" s="159" t="s">
        <v>119</v>
      </c>
      <c r="I31" s="159" t="s">
        <v>46</v>
      </c>
      <c r="J31" s="160" t="s">
        <v>64</v>
      </c>
      <c r="K31" s="203"/>
      <c r="L31" s="157"/>
      <c r="M31" s="86"/>
      <c r="N31" s="86"/>
      <c r="O31" s="86"/>
      <c r="P31" s="86"/>
      <c r="Q31" s="86"/>
      <c r="R31" s="86"/>
      <c r="S31" s="86" t="s">
        <v>191</v>
      </c>
      <c r="T31" s="87"/>
      <c r="U31" s="87" t="s">
        <v>129</v>
      </c>
      <c r="V31" s="87"/>
    </row>
    <row r="32" spans="1:22" ht="35.25" customHeight="1">
      <c r="A32" s="81"/>
      <c r="B32" s="77"/>
      <c r="C32" s="150" t="s">
        <v>197</v>
      </c>
      <c r="D32" s="164" t="s">
        <v>105</v>
      </c>
      <c r="E32" s="182" t="s">
        <v>196</v>
      </c>
      <c r="F32" s="148" t="s">
        <v>198</v>
      </c>
      <c r="G32" s="144" t="s">
        <v>122</v>
      </c>
      <c r="H32" s="159" t="s">
        <v>86</v>
      </c>
      <c r="I32" s="159" t="s">
        <v>40</v>
      </c>
      <c r="J32" s="160" t="s">
        <v>111</v>
      </c>
      <c r="K32" s="203"/>
      <c r="L32" s="157"/>
      <c r="M32" s="86"/>
      <c r="N32" s="86"/>
      <c r="O32" s="86"/>
      <c r="P32" s="86"/>
      <c r="Q32" s="86"/>
      <c r="R32" s="86"/>
      <c r="S32" s="86"/>
      <c r="T32" s="87"/>
      <c r="U32" s="87" t="s">
        <v>212</v>
      </c>
      <c r="V32" s="87"/>
    </row>
    <row r="33" spans="1:22" ht="35.25" customHeight="1">
      <c r="A33" s="81"/>
      <c r="B33" s="77"/>
      <c r="C33" s="90" t="s">
        <v>81</v>
      </c>
      <c r="D33" s="91">
        <v>1</v>
      </c>
      <c r="E33" s="156"/>
      <c r="F33" s="83" t="s">
        <v>82</v>
      </c>
      <c r="G33" s="61" t="s">
        <v>83</v>
      </c>
      <c r="H33" s="159" t="s">
        <v>84</v>
      </c>
      <c r="I33" s="159" t="s">
        <v>85</v>
      </c>
      <c r="J33" s="160" t="s">
        <v>211</v>
      </c>
      <c r="K33" s="203"/>
      <c r="L33" s="157"/>
      <c r="M33" s="86"/>
      <c r="N33" s="86"/>
      <c r="O33" s="86"/>
      <c r="P33" s="86"/>
      <c r="Q33" s="86"/>
      <c r="R33" s="86"/>
      <c r="S33" s="86"/>
      <c r="T33" s="87"/>
      <c r="U33" s="87" t="s">
        <v>212</v>
      </c>
      <c r="V33" s="87"/>
    </row>
    <row r="34" spans="1:22" ht="35.25" customHeight="1">
      <c r="A34" s="81"/>
      <c r="B34" s="77"/>
      <c r="C34" s="132" t="s">
        <v>117</v>
      </c>
      <c r="D34" s="151"/>
      <c r="E34" s="156"/>
      <c r="F34" s="102" t="s">
        <v>66</v>
      </c>
      <c r="G34" s="64" t="s">
        <v>67</v>
      </c>
      <c r="H34" s="159" t="s">
        <v>213</v>
      </c>
      <c r="I34" s="159" t="s">
        <v>47</v>
      </c>
      <c r="J34" s="160" t="s">
        <v>64</v>
      </c>
      <c r="K34" s="203"/>
      <c r="L34" s="157"/>
      <c r="M34" s="86"/>
      <c r="N34" s="86"/>
      <c r="O34" s="86"/>
      <c r="P34" s="86"/>
      <c r="Q34" s="86"/>
      <c r="R34" s="86"/>
      <c r="S34" s="86"/>
      <c r="T34" s="87"/>
      <c r="U34" s="87"/>
      <c r="V34" s="87" t="s">
        <v>214</v>
      </c>
    </row>
    <row r="35" spans="1:22" ht="35.25" customHeight="1">
      <c r="A35" s="81"/>
      <c r="B35" s="77"/>
      <c r="C35" s="132" t="s">
        <v>194</v>
      </c>
      <c r="D35" s="151" t="s">
        <v>137</v>
      </c>
      <c r="E35" s="156" t="s">
        <v>23</v>
      </c>
      <c r="F35" s="133" t="s">
        <v>195</v>
      </c>
      <c r="G35" s="175" t="s">
        <v>193</v>
      </c>
      <c r="H35" s="159" t="s">
        <v>26</v>
      </c>
      <c r="I35" s="159" t="s">
        <v>40</v>
      </c>
      <c r="J35" s="160" t="s">
        <v>36</v>
      </c>
      <c r="K35" s="203"/>
      <c r="L35" s="157"/>
      <c r="M35" s="86"/>
      <c r="N35" s="86"/>
      <c r="O35" s="86"/>
      <c r="P35" s="86"/>
      <c r="Q35" s="86"/>
      <c r="R35" s="86" t="s">
        <v>128</v>
      </c>
      <c r="S35" s="86"/>
      <c r="T35" s="87"/>
      <c r="U35" s="87"/>
      <c r="V35" s="87"/>
    </row>
    <row r="36" spans="1:22" ht="35.25" customHeight="1">
      <c r="A36" s="81"/>
      <c r="B36" s="77"/>
      <c r="C36" s="51" t="s">
        <v>27</v>
      </c>
      <c r="D36" s="82"/>
      <c r="E36" s="82" t="s">
        <v>23</v>
      </c>
      <c r="F36" s="83" t="s">
        <v>37</v>
      </c>
      <c r="G36" s="88" t="s">
        <v>28</v>
      </c>
      <c r="H36" s="159" t="s">
        <v>26</v>
      </c>
      <c r="I36" s="159" t="s">
        <v>40</v>
      </c>
      <c r="J36" s="160" t="s">
        <v>36</v>
      </c>
      <c r="K36" s="203"/>
      <c r="L36" s="157"/>
      <c r="M36" s="86"/>
      <c r="N36" s="86"/>
      <c r="O36" s="86"/>
      <c r="P36" s="86"/>
      <c r="Q36" s="86" t="s">
        <v>128</v>
      </c>
      <c r="R36" s="86"/>
      <c r="S36" s="86"/>
      <c r="T36" s="87"/>
      <c r="U36" s="87"/>
      <c r="V36" s="87"/>
    </row>
    <row r="37" spans="1:22" ht="35.25" customHeight="1">
      <c r="A37" s="81"/>
      <c r="B37" s="77"/>
      <c r="C37" s="132" t="s">
        <v>106</v>
      </c>
      <c r="D37" s="151" t="s">
        <v>128</v>
      </c>
      <c r="E37" s="156" t="s">
        <v>23</v>
      </c>
      <c r="F37" s="133" t="s">
        <v>124</v>
      </c>
      <c r="G37" s="134" t="s">
        <v>107</v>
      </c>
      <c r="H37" s="159" t="s">
        <v>108</v>
      </c>
      <c r="I37" s="159" t="s">
        <v>30</v>
      </c>
      <c r="J37" s="160" t="s">
        <v>36</v>
      </c>
      <c r="K37" s="203"/>
      <c r="L37" s="157"/>
      <c r="M37" s="86"/>
      <c r="N37" s="86"/>
      <c r="O37" s="86"/>
      <c r="P37" s="86" t="s">
        <v>128</v>
      </c>
      <c r="Q37" s="86"/>
      <c r="R37" s="86"/>
      <c r="S37" s="86"/>
      <c r="T37" s="87"/>
      <c r="U37" s="87"/>
      <c r="V37" s="87"/>
    </row>
    <row r="38" spans="1:22" ht="35.25" customHeight="1">
      <c r="A38" s="81"/>
      <c r="B38" s="77"/>
      <c r="C38" s="90" t="s">
        <v>71</v>
      </c>
      <c r="D38" s="50"/>
      <c r="E38" s="156" t="s">
        <v>23</v>
      </c>
      <c r="F38" s="63" t="s">
        <v>217</v>
      </c>
      <c r="G38" s="167" t="s">
        <v>220</v>
      </c>
      <c r="H38" s="159" t="s">
        <v>26</v>
      </c>
      <c r="I38" s="159" t="s">
        <v>26</v>
      </c>
      <c r="J38" s="160" t="s">
        <v>111</v>
      </c>
      <c r="K38" s="203"/>
      <c r="L38" s="157"/>
      <c r="M38" s="86"/>
      <c r="N38" s="86"/>
      <c r="O38" s="86"/>
      <c r="P38" s="86" t="s">
        <v>128</v>
      </c>
      <c r="Q38" s="86"/>
      <c r="R38" s="86"/>
      <c r="S38" s="86"/>
      <c r="T38" s="87"/>
      <c r="U38" s="87"/>
      <c r="V38" s="87"/>
    </row>
    <row r="39" spans="1:22" ht="35.25" customHeight="1">
      <c r="A39" s="81"/>
      <c r="B39" s="77"/>
      <c r="C39" s="90" t="s">
        <v>71</v>
      </c>
      <c r="D39" s="151"/>
      <c r="E39" s="156" t="s">
        <v>23</v>
      </c>
      <c r="F39" s="133" t="s">
        <v>219</v>
      </c>
      <c r="G39" s="134" t="s">
        <v>218</v>
      </c>
      <c r="H39" s="159" t="s">
        <v>26</v>
      </c>
      <c r="I39" s="159" t="s">
        <v>26</v>
      </c>
      <c r="J39" s="160" t="s">
        <v>111</v>
      </c>
      <c r="K39" s="203"/>
      <c r="L39" s="157"/>
      <c r="M39" s="86"/>
      <c r="N39" s="86"/>
      <c r="O39" s="86"/>
      <c r="P39" s="86" t="s">
        <v>128</v>
      </c>
      <c r="Q39" s="86"/>
      <c r="R39" s="86"/>
      <c r="S39" s="86"/>
      <c r="T39" s="87"/>
      <c r="U39" s="87"/>
      <c r="V39" s="87"/>
    </row>
    <row r="40" spans="1:22" ht="35.25" customHeight="1">
      <c r="A40" s="81"/>
      <c r="B40" s="77"/>
      <c r="C40" s="51" t="s">
        <v>27</v>
      </c>
      <c r="D40" s="82"/>
      <c r="E40" s="82" t="s">
        <v>23</v>
      </c>
      <c r="F40" s="133" t="s">
        <v>221</v>
      </c>
      <c r="G40" s="134"/>
      <c r="H40" s="159" t="s">
        <v>26</v>
      </c>
      <c r="I40" s="159" t="s">
        <v>40</v>
      </c>
      <c r="J40" s="160" t="s">
        <v>36</v>
      </c>
      <c r="K40" s="203"/>
      <c r="L40" s="157"/>
      <c r="M40" s="86"/>
      <c r="N40" s="86"/>
      <c r="O40" s="86"/>
      <c r="P40" s="86" t="s">
        <v>128</v>
      </c>
      <c r="Q40" s="86"/>
      <c r="R40" s="86"/>
      <c r="S40" s="86"/>
      <c r="T40" s="87"/>
      <c r="U40" s="87"/>
      <c r="V40" s="87"/>
    </row>
    <row r="41" spans="1:22" ht="35.25" customHeight="1">
      <c r="A41" s="81"/>
      <c r="B41" s="77"/>
      <c r="C41" s="132" t="s">
        <v>163</v>
      </c>
      <c r="D41" s="156"/>
      <c r="E41" s="156" t="s">
        <v>23</v>
      </c>
      <c r="F41" s="133" t="s">
        <v>164</v>
      </c>
      <c r="G41" s="134" t="s">
        <v>41</v>
      </c>
      <c r="H41" s="159" t="s">
        <v>161</v>
      </c>
      <c r="I41" s="159" t="s">
        <v>127</v>
      </c>
      <c r="J41" s="160" t="s">
        <v>111</v>
      </c>
      <c r="K41" s="203"/>
      <c r="L41" s="157"/>
      <c r="M41" s="86"/>
      <c r="N41" s="86"/>
      <c r="O41" s="86"/>
      <c r="P41" s="86" t="s">
        <v>191</v>
      </c>
      <c r="Q41" s="86"/>
      <c r="R41" s="86"/>
      <c r="S41" s="86"/>
      <c r="T41" s="87"/>
      <c r="U41" s="87"/>
      <c r="V41" s="87"/>
    </row>
    <row r="42" spans="1:22" ht="35.25" customHeight="1">
      <c r="A42" s="81"/>
      <c r="B42" s="77"/>
      <c r="C42" s="132" t="s">
        <v>189</v>
      </c>
      <c r="D42" s="156"/>
      <c r="E42" s="156" t="s">
        <v>23</v>
      </c>
      <c r="F42" s="133" t="s">
        <v>190</v>
      </c>
      <c r="G42" s="134" t="s">
        <v>114</v>
      </c>
      <c r="H42" s="159" t="s">
        <v>115</v>
      </c>
      <c r="I42" s="159" t="s">
        <v>30</v>
      </c>
      <c r="J42" s="160" t="s">
        <v>64</v>
      </c>
      <c r="K42" s="203"/>
      <c r="L42" s="157"/>
      <c r="M42" s="86"/>
      <c r="N42" s="86"/>
      <c r="O42" s="86"/>
      <c r="P42" s="86" t="s">
        <v>191</v>
      </c>
      <c r="Q42" s="86"/>
      <c r="R42" s="86"/>
      <c r="S42" s="86"/>
      <c r="T42" s="87"/>
      <c r="U42" s="87"/>
      <c r="V42" s="87"/>
    </row>
    <row r="43" spans="1:22" ht="35.25" customHeight="1">
      <c r="A43" s="81"/>
      <c r="B43" s="77"/>
      <c r="C43" s="132" t="s">
        <v>165</v>
      </c>
      <c r="D43" s="156"/>
      <c r="E43" s="156" t="s">
        <v>23</v>
      </c>
      <c r="F43" s="133" t="s">
        <v>109</v>
      </c>
      <c r="G43" s="134" t="s">
        <v>87</v>
      </c>
      <c r="H43" s="159" t="s">
        <v>65</v>
      </c>
      <c r="I43" s="159" t="s">
        <v>127</v>
      </c>
      <c r="J43" s="160" t="s">
        <v>36</v>
      </c>
      <c r="K43" s="203"/>
      <c r="L43" s="157"/>
      <c r="M43" s="86"/>
      <c r="N43" s="86"/>
      <c r="O43" s="86"/>
      <c r="P43" s="86" t="s">
        <v>191</v>
      </c>
      <c r="Q43" s="86"/>
      <c r="R43" s="86"/>
      <c r="S43" s="86"/>
      <c r="T43" s="87"/>
      <c r="U43" s="87"/>
      <c r="V43" s="87"/>
    </row>
    <row r="44" spans="1:22" ht="35.25" customHeight="1">
      <c r="A44" s="81"/>
      <c r="B44" s="77"/>
      <c r="C44" s="132" t="s">
        <v>168</v>
      </c>
      <c r="D44" s="156" t="s">
        <v>125</v>
      </c>
      <c r="E44" s="156" t="s">
        <v>23</v>
      </c>
      <c r="F44" s="133" t="s">
        <v>169</v>
      </c>
      <c r="G44" s="134" t="s">
        <v>166</v>
      </c>
      <c r="H44" s="159" t="s">
        <v>167</v>
      </c>
      <c r="I44" s="159" t="s">
        <v>127</v>
      </c>
      <c r="J44" s="160" t="s">
        <v>139</v>
      </c>
      <c r="K44" s="203"/>
      <c r="L44" s="157"/>
      <c r="M44" s="86"/>
      <c r="N44" s="86"/>
      <c r="O44" s="86"/>
      <c r="P44" s="86" t="s">
        <v>191</v>
      </c>
      <c r="Q44" s="86"/>
      <c r="R44" s="86"/>
      <c r="S44" s="86"/>
      <c r="T44" s="87"/>
      <c r="U44" s="87"/>
      <c r="V44" s="87"/>
    </row>
    <row r="45" spans="1:22" ht="35.25" customHeight="1">
      <c r="A45" s="81"/>
      <c r="B45" s="77"/>
      <c r="C45" s="138" t="s">
        <v>207</v>
      </c>
      <c r="D45" s="139" t="s">
        <v>125</v>
      </c>
      <c r="E45" s="140" t="s">
        <v>23</v>
      </c>
      <c r="F45" s="141" t="s">
        <v>188</v>
      </c>
      <c r="G45" s="142" t="s">
        <v>69</v>
      </c>
      <c r="H45" s="159" t="s">
        <v>70</v>
      </c>
      <c r="I45" s="159" t="s">
        <v>46</v>
      </c>
      <c r="J45" s="160" t="s">
        <v>36</v>
      </c>
      <c r="K45" s="203"/>
      <c r="L45" s="157"/>
      <c r="M45" s="86"/>
      <c r="N45" s="86"/>
      <c r="O45" s="86"/>
      <c r="P45" s="86" t="s">
        <v>191</v>
      </c>
      <c r="Q45" s="86"/>
      <c r="R45" s="86"/>
      <c r="S45" s="86"/>
      <c r="T45" s="87"/>
      <c r="U45" s="87"/>
      <c r="V45" s="87"/>
    </row>
    <row r="46" spans="1:22" ht="35.25" customHeight="1">
      <c r="A46" s="81"/>
      <c r="B46" s="77"/>
      <c r="C46" s="132" t="s">
        <v>210</v>
      </c>
      <c r="D46" s="151"/>
      <c r="E46" s="156" t="s">
        <v>23</v>
      </c>
      <c r="F46" s="133" t="s">
        <v>208</v>
      </c>
      <c r="G46" s="134" t="s">
        <v>209</v>
      </c>
      <c r="H46" s="159" t="s">
        <v>85</v>
      </c>
      <c r="I46" s="159" t="s">
        <v>85</v>
      </c>
      <c r="J46" s="160" t="s">
        <v>104</v>
      </c>
      <c r="K46" s="203"/>
      <c r="L46" s="157"/>
      <c r="M46" s="86"/>
      <c r="N46" s="86"/>
      <c r="O46" s="86"/>
      <c r="P46" s="86" t="s">
        <v>191</v>
      </c>
      <c r="Q46" s="86"/>
      <c r="R46" s="86"/>
      <c r="S46" s="86"/>
      <c r="T46" s="87"/>
      <c r="U46" s="87"/>
      <c r="V46" s="87"/>
    </row>
    <row r="47" spans="1:22" ht="35.25" customHeight="1">
      <c r="A47" s="81"/>
      <c r="B47" s="77"/>
      <c r="C47" s="90" t="s">
        <v>71</v>
      </c>
      <c r="D47" s="50"/>
      <c r="E47" s="156" t="s">
        <v>23</v>
      </c>
      <c r="F47" s="83" t="s">
        <v>59</v>
      </c>
      <c r="G47" s="88" t="s">
        <v>60</v>
      </c>
      <c r="H47" s="159" t="s">
        <v>61</v>
      </c>
      <c r="I47" s="159" t="s">
        <v>30</v>
      </c>
      <c r="J47" s="160" t="s">
        <v>111</v>
      </c>
      <c r="K47" s="203"/>
      <c r="L47" s="157"/>
      <c r="M47" s="86"/>
      <c r="N47" s="86"/>
      <c r="O47" s="86" t="s">
        <v>128</v>
      </c>
      <c r="P47" s="86"/>
      <c r="Q47" s="86"/>
      <c r="R47" s="86"/>
      <c r="S47" s="86"/>
      <c r="T47" s="87"/>
      <c r="U47" s="87"/>
      <c r="V47" s="87"/>
    </row>
    <row r="48" spans="1:22" ht="35.25" customHeight="1">
      <c r="A48" s="114"/>
      <c r="B48" s="168"/>
      <c r="C48" s="90" t="s">
        <v>228</v>
      </c>
      <c r="D48" s="134" t="s">
        <v>135</v>
      </c>
      <c r="E48" s="149" t="s">
        <v>113</v>
      </c>
      <c r="F48" s="63" t="s">
        <v>136</v>
      </c>
      <c r="G48" s="92" t="s">
        <v>118</v>
      </c>
      <c r="H48" s="159" t="s">
        <v>26</v>
      </c>
      <c r="I48" s="159" t="s">
        <v>40</v>
      </c>
      <c r="J48" s="160" t="s">
        <v>68</v>
      </c>
      <c r="K48" s="203"/>
      <c r="L48" s="157" t="s">
        <v>191</v>
      </c>
      <c r="M48" s="86"/>
      <c r="N48" s="86"/>
      <c r="O48" s="86"/>
      <c r="P48" s="86"/>
      <c r="Q48" s="86"/>
      <c r="R48" s="86"/>
      <c r="S48" s="86"/>
      <c r="T48" s="87"/>
      <c r="U48" s="87"/>
      <c r="V48" s="87"/>
    </row>
    <row r="49" spans="1:22" ht="35.25" customHeight="1">
      <c r="A49" s="114"/>
      <c r="B49" s="168"/>
      <c r="C49" s="184" t="s">
        <v>231</v>
      </c>
      <c r="D49" s="134" t="s">
        <v>232</v>
      </c>
      <c r="E49" s="185">
        <v>1</v>
      </c>
      <c r="F49" s="147" t="s">
        <v>49</v>
      </c>
      <c r="G49" s="134" t="s">
        <v>50</v>
      </c>
      <c r="H49" s="159" t="s">
        <v>26</v>
      </c>
      <c r="I49" s="159" t="s">
        <v>26</v>
      </c>
      <c r="J49" s="160" t="s">
        <v>139</v>
      </c>
      <c r="K49" s="203"/>
      <c r="L49" s="170"/>
      <c r="M49" s="154"/>
      <c r="N49" s="154"/>
      <c r="O49" s="154"/>
      <c r="P49" s="154"/>
      <c r="Q49" s="154"/>
      <c r="R49" s="154"/>
      <c r="S49" s="154"/>
      <c r="T49" s="163"/>
      <c r="U49" s="163"/>
      <c r="V49" s="163"/>
    </row>
    <row r="50" spans="1:22" ht="35.25" customHeight="1">
      <c r="A50" s="114"/>
      <c r="B50" s="168"/>
      <c r="C50" s="186"/>
      <c r="D50" s="169"/>
      <c r="E50" s="187"/>
      <c r="F50" s="188"/>
      <c r="G50" s="169"/>
      <c r="H50" s="189"/>
      <c r="I50" s="190"/>
      <c r="J50" s="191"/>
      <c r="K50" s="192"/>
      <c r="L50" s="170"/>
      <c r="M50" s="154"/>
      <c r="N50" s="154"/>
      <c r="O50" s="154"/>
      <c r="P50" s="154"/>
      <c r="Q50" s="154"/>
      <c r="R50" s="154"/>
      <c r="S50" s="154"/>
      <c r="T50" s="163"/>
      <c r="U50" s="163"/>
      <c r="V50" s="163"/>
    </row>
    <row r="51" spans="1:19" ht="12.75">
      <c r="A51" s="97"/>
      <c r="B51" s="97"/>
      <c r="C51" s="97" t="s">
        <v>22</v>
      </c>
      <c r="D51" s="97"/>
      <c r="E51" s="97"/>
      <c r="F51" s="97"/>
      <c r="G51" s="97"/>
      <c r="H51" s="97"/>
      <c r="I51" s="97" t="s">
        <v>222</v>
      </c>
      <c r="J51" s="98"/>
      <c r="K51" s="99"/>
      <c r="L51" s="99"/>
      <c r="M51" s="99"/>
      <c r="N51" s="99"/>
      <c r="O51" s="99"/>
      <c r="P51" s="99"/>
      <c r="Q51" s="99"/>
      <c r="R51" s="99"/>
      <c r="S51" s="99"/>
    </row>
    <row r="52" spans="1:19" ht="12.75">
      <c r="A52" s="97"/>
      <c r="B52" s="97"/>
      <c r="C52" s="97"/>
      <c r="D52" s="97"/>
      <c r="E52" s="97"/>
      <c r="F52" s="97"/>
      <c r="G52" s="97"/>
      <c r="H52" s="97"/>
      <c r="I52" s="97"/>
      <c r="J52" s="98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12.75">
      <c r="A53" s="89"/>
      <c r="B53" s="89"/>
      <c r="C53" s="97" t="s">
        <v>18</v>
      </c>
      <c r="D53" s="97"/>
      <c r="E53" s="89"/>
      <c r="F53" s="89"/>
      <c r="G53" s="89"/>
      <c r="H53" s="89"/>
      <c r="I53" s="97" t="s">
        <v>100</v>
      </c>
      <c r="J53" s="98"/>
      <c r="K53" s="100"/>
      <c r="L53" s="100"/>
      <c r="M53" s="100"/>
      <c r="N53" s="100"/>
      <c r="O53" s="100"/>
      <c r="P53" s="100"/>
      <c r="Q53" s="100"/>
      <c r="R53" s="100"/>
      <c r="S53" s="100"/>
    </row>
    <row r="55" spans="1:19" ht="12.75">
      <c r="A55" s="89"/>
      <c r="B55" s="89"/>
      <c r="C55" s="97" t="s">
        <v>121</v>
      </c>
      <c r="D55" s="97"/>
      <c r="E55" s="89"/>
      <c r="F55" s="89"/>
      <c r="G55" s="89"/>
      <c r="H55" s="89"/>
      <c r="I55" s="97" t="s">
        <v>101</v>
      </c>
      <c r="J55" s="98"/>
      <c r="K55" s="100"/>
      <c r="L55" s="100"/>
      <c r="M55" s="100"/>
      <c r="N55" s="100"/>
      <c r="O55" s="100"/>
      <c r="P55" s="100"/>
      <c r="Q55" s="100"/>
      <c r="R55" s="100"/>
      <c r="S55" s="100"/>
    </row>
  </sheetData>
  <sheetProtection/>
  <protectedRanges>
    <protectedRange sqref="H19:H20" name="Диапазон1_3_1_1_3_1_5_2_1_2_1_1_1"/>
    <protectedRange sqref="H6" name="Диапазон1_3_1_1_3_1_5_2_1_2_1_1"/>
    <protectedRange sqref="H34" name="Диапазон1_3_1_1_3_1_5_2_1_2_1_1_2"/>
    <protectedRange sqref="H37" name="Диапазон1_3_1_1_3_1_5_2_1_2_1_1_3"/>
    <protectedRange sqref="H38" name="Диапазон1_3_1_1_3_1_5_2_1_2_1_1_4"/>
    <protectedRange sqref="H48" name="Диапазон1_3_1_1_3_1_5_2_1_2_1_1_5"/>
  </protectedRanges>
  <autoFilter ref="A5:K47"/>
  <mergeCells count="3">
    <mergeCell ref="A1:K1"/>
    <mergeCell ref="A2:K2"/>
    <mergeCell ref="A3:K3"/>
  </mergeCells>
  <printOptions/>
  <pageMargins left="0.3937007874015748" right="0.3937007874015748" top="0.3937007874015748" bottom="0.3937007874015748" header="0" footer="0"/>
  <pageSetup fitToHeight="3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28125" style="93" customWidth="1"/>
    <col min="2" max="2" width="4.28125" style="93" hidden="1" customWidth="1"/>
    <col min="3" max="3" width="18.7109375" style="80" customWidth="1"/>
    <col min="4" max="4" width="8.28125" style="94" hidden="1" customWidth="1"/>
    <col min="5" max="5" width="6.140625" style="80" customWidth="1"/>
    <col min="6" max="6" width="43.57421875" style="80" customWidth="1"/>
    <col min="7" max="7" width="9.00390625" style="80" customWidth="1"/>
    <col min="8" max="9" width="16.140625" style="95" customWidth="1"/>
    <col min="10" max="10" width="21.421875" style="96" customWidth="1"/>
    <col min="11" max="11" width="16.8515625" style="96" customWidth="1"/>
    <col min="12" max="16384" width="9.140625" style="80" customWidth="1"/>
  </cols>
  <sheetData>
    <row r="1" spans="1:11" s="68" customFormat="1" ht="39.75" customHeight="1">
      <c r="A1" s="208" t="s">
        <v>63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s="69" customFormat="1" ht="15.75" customHeight="1">
      <c r="A2" s="209" t="s">
        <v>243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s="68" customFormat="1" ht="15.75" customHeight="1">
      <c r="A3" s="210" t="s">
        <v>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71" customFormat="1" ht="15" customHeight="1">
      <c r="A4" s="70" t="s">
        <v>52</v>
      </c>
      <c r="D4" s="72"/>
      <c r="F4" s="73"/>
      <c r="G4" s="73"/>
      <c r="H4" s="74"/>
      <c r="I4" s="74"/>
      <c r="J4" s="75"/>
      <c r="K4" s="76" t="s">
        <v>234</v>
      </c>
    </row>
    <row r="5" spans="1:11" ht="51.75" customHeight="1">
      <c r="A5" s="77" t="s">
        <v>53</v>
      </c>
      <c r="B5" s="77" t="s">
        <v>54</v>
      </c>
      <c r="C5" s="78" t="s">
        <v>0</v>
      </c>
      <c r="D5" s="79" t="s">
        <v>1</v>
      </c>
      <c r="E5" s="77" t="s">
        <v>55</v>
      </c>
      <c r="F5" s="78" t="s">
        <v>2</v>
      </c>
      <c r="G5" s="78" t="s">
        <v>1</v>
      </c>
      <c r="H5" s="78" t="s">
        <v>3</v>
      </c>
      <c r="I5" s="78" t="s">
        <v>56</v>
      </c>
      <c r="J5" s="78" t="s">
        <v>4</v>
      </c>
      <c r="K5" s="78" t="s">
        <v>57</v>
      </c>
    </row>
    <row r="6" spans="1:11" ht="35.25" customHeight="1">
      <c r="A6" s="81">
        <v>1</v>
      </c>
      <c r="B6" s="77"/>
      <c r="C6" s="132" t="s">
        <v>210</v>
      </c>
      <c r="D6" s="151"/>
      <c r="E6" s="204" t="s">
        <v>23</v>
      </c>
      <c r="F6" s="133" t="s">
        <v>208</v>
      </c>
      <c r="G6" s="134" t="s">
        <v>209</v>
      </c>
      <c r="H6" s="159" t="s">
        <v>85</v>
      </c>
      <c r="I6" s="159" t="s">
        <v>85</v>
      </c>
      <c r="J6" s="160" t="s">
        <v>104</v>
      </c>
      <c r="K6" s="203" t="s">
        <v>58</v>
      </c>
    </row>
    <row r="7" spans="1:11" ht="35.25" customHeight="1">
      <c r="A7" s="81">
        <v>2</v>
      </c>
      <c r="B7" s="77"/>
      <c r="C7" s="132" t="s">
        <v>106</v>
      </c>
      <c r="D7" s="151" t="s">
        <v>128</v>
      </c>
      <c r="E7" s="161" t="s">
        <v>23</v>
      </c>
      <c r="F7" s="133" t="s">
        <v>124</v>
      </c>
      <c r="G7" s="134" t="s">
        <v>107</v>
      </c>
      <c r="H7" s="159" t="s">
        <v>108</v>
      </c>
      <c r="I7" s="159" t="s">
        <v>30</v>
      </c>
      <c r="J7" s="160" t="s">
        <v>36</v>
      </c>
      <c r="K7" s="203" t="s">
        <v>58</v>
      </c>
    </row>
    <row r="8" spans="1:11" ht="35.25" customHeight="1">
      <c r="A8" s="81">
        <v>3</v>
      </c>
      <c r="B8" s="77"/>
      <c r="C8" s="90" t="s">
        <v>81</v>
      </c>
      <c r="D8" s="91">
        <v>1</v>
      </c>
      <c r="E8" s="156" t="s">
        <v>113</v>
      </c>
      <c r="F8" s="83" t="s">
        <v>82</v>
      </c>
      <c r="G8" s="61" t="s">
        <v>83</v>
      </c>
      <c r="H8" s="159" t="s">
        <v>84</v>
      </c>
      <c r="I8" s="159" t="s">
        <v>85</v>
      </c>
      <c r="J8" s="160" t="s">
        <v>211</v>
      </c>
      <c r="K8" s="203" t="s">
        <v>58</v>
      </c>
    </row>
    <row r="9" spans="1:11" ht="35.25" customHeight="1">
      <c r="A9" s="81">
        <v>4</v>
      </c>
      <c r="B9" s="77"/>
      <c r="C9" s="132" t="s">
        <v>163</v>
      </c>
      <c r="D9" s="156"/>
      <c r="E9" s="205" t="s">
        <v>23</v>
      </c>
      <c r="F9" s="133" t="s">
        <v>164</v>
      </c>
      <c r="G9" s="134" t="s">
        <v>41</v>
      </c>
      <c r="H9" s="159" t="s">
        <v>161</v>
      </c>
      <c r="I9" s="159" t="s">
        <v>127</v>
      </c>
      <c r="J9" s="160" t="s">
        <v>111</v>
      </c>
      <c r="K9" s="203" t="s">
        <v>58</v>
      </c>
    </row>
    <row r="10" spans="1:11" ht="35.25" customHeight="1">
      <c r="A10" s="81">
        <v>5</v>
      </c>
      <c r="B10" s="77"/>
      <c r="C10" s="90" t="s">
        <v>34</v>
      </c>
      <c r="D10" s="64" t="s">
        <v>142</v>
      </c>
      <c r="E10" s="91" t="s">
        <v>23</v>
      </c>
      <c r="F10" s="63" t="s">
        <v>138</v>
      </c>
      <c r="G10" s="64" t="s">
        <v>110</v>
      </c>
      <c r="H10" s="159" t="s">
        <v>143</v>
      </c>
      <c r="I10" s="159" t="s">
        <v>127</v>
      </c>
      <c r="J10" s="160" t="s">
        <v>36</v>
      </c>
      <c r="K10" s="203" t="s">
        <v>58</v>
      </c>
    </row>
    <row r="11" spans="1:11" ht="35.25" customHeight="1">
      <c r="A11" s="81">
        <v>6</v>
      </c>
      <c r="B11" s="77"/>
      <c r="C11" s="90" t="s">
        <v>42</v>
      </c>
      <c r="D11" s="64"/>
      <c r="E11" s="91" t="s">
        <v>23</v>
      </c>
      <c r="F11" s="63" t="s">
        <v>43</v>
      </c>
      <c r="G11" s="92" t="s">
        <v>44</v>
      </c>
      <c r="H11" s="159" t="s">
        <v>45</v>
      </c>
      <c r="I11" s="159" t="s">
        <v>46</v>
      </c>
      <c r="J11" s="160" t="s">
        <v>36</v>
      </c>
      <c r="K11" s="203" t="s">
        <v>58</v>
      </c>
    </row>
    <row r="12" spans="1:11" ht="35.25" customHeight="1">
      <c r="A12" s="81">
        <v>7</v>
      </c>
      <c r="B12" s="77"/>
      <c r="C12" s="150" t="s">
        <v>197</v>
      </c>
      <c r="D12" s="164" t="s">
        <v>105</v>
      </c>
      <c r="E12" s="165" t="s">
        <v>196</v>
      </c>
      <c r="F12" s="148" t="s">
        <v>198</v>
      </c>
      <c r="G12" s="206" t="s">
        <v>122</v>
      </c>
      <c r="H12" s="159" t="s">
        <v>86</v>
      </c>
      <c r="I12" s="159" t="s">
        <v>40</v>
      </c>
      <c r="J12" s="160" t="s">
        <v>111</v>
      </c>
      <c r="K12" s="203" t="s">
        <v>58</v>
      </c>
    </row>
    <row r="13" spans="1:11" ht="35.25" customHeight="1">
      <c r="A13" s="81">
        <v>8</v>
      </c>
      <c r="B13" s="77"/>
      <c r="C13" s="132" t="s">
        <v>189</v>
      </c>
      <c r="D13" s="156"/>
      <c r="E13" s="156" t="s">
        <v>23</v>
      </c>
      <c r="F13" s="133" t="s">
        <v>190</v>
      </c>
      <c r="G13" s="134" t="s">
        <v>114</v>
      </c>
      <c r="H13" s="159" t="s">
        <v>115</v>
      </c>
      <c r="I13" s="159" t="s">
        <v>30</v>
      </c>
      <c r="J13" s="160" t="s">
        <v>64</v>
      </c>
      <c r="K13" s="203" t="s">
        <v>58</v>
      </c>
    </row>
    <row r="14" spans="1:11" ht="35.25" customHeight="1">
      <c r="A14" s="81">
        <v>9</v>
      </c>
      <c r="B14" s="77"/>
      <c r="C14" s="138" t="s">
        <v>207</v>
      </c>
      <c r="D14" s="139" t="s">
        <v>125</v>
      </c>
      <c r="E14" s="140" t="s">
        <v>23</v>
      </c>
      <c r="F14" s="141" t="s">
        <v>188</v>
      </c>
      <c r="G14" s="142" t="s">
        <v>69</v>
      </c>
      <c r="H14" s="159" t="s">
        <v>70</v>
      </c>
      <c r="I14" s="159" t="s">
        <v>46</v>
      </c>
      <c r="J14" s="160" t="s">
        <v>36</v>
      </c>
      <c r="K14" s="203" t="s">
        <v>58</v>
      </c>
    </row>
    <row r="15" spans="1:11" ht="35.25" customHeight="1">
      <c r="A15" s="81">
        <v>10</v>
      </c>
      <c r="B15" s="77"/>
      <c r="C15" s="132" t="s">
        <v>117</v>
      </c>
      <c r="D15" s="151"/>
      <c r="E15" s="140" t="s">
        <v>23</v>
      </c>
      <c r="F15" s="102" t="s">
        <v>66</v>
      </c>
      <c r="G15" s="64" t="s">
        <v>67</v>
      </c>
      <c r="H15" s="159" t="s">
        <v>213</v>
      </c>
      <c r="I15" s="159" t="s">
        <v>47</v>
      </c>
      <c r="J15" s="160" t="s">
        <v>64</v>
      </c>
      <c r="K15" s="203" t="s">
        <v>58</v>
      </c>
    </row>
    <row r="16" spans="1:11" ht="35.25" customHeight="1">
      <c r="A16" s="81">
        <v>11</v>
      </c>
      <c r="B16" s="77"/>
      <c r="C16" s="90" t="s">
        <v>71</v>
      </c>
      <c r="D16" s="50"/>
      <c r="E16" s="156" t="s">
        <v>23</v>
      </c>
      <c r="F16" s="63" t="s">
        <v>217</v>
      </c>
      <c r="G16" s="167" t="s">
        <v>220</v>
      </c>
      <c r="H16" s="159" t="s">
        <v>26</v>
      </c>
      <c r="I16" s="159" t="s">
        <v>26</v>
      </c>
      <c r="J16" s="160" t="s">
        <v>111</v>
      </c>
      <c r="K16" s="203" t="s">
        <v>58</v>
      </c>
    </row>
    <row r="17" spans="1:11" ht="35.25" customHeight="1">
      <c r="A17" s="81">
        <v>12</v>
      </c>
      <c r="B17" s="77"/>
      <c r="C17" s="90" t="s">
        <v>71</v>
      </c>
      <c r="D17" s="151"/>
      <c r="E17" s="156" t="s">
        <v>23</v>
      </c>
      <c r="F17" s="133" t="s">
        <v>219</v>
      </c>
      <c r="G17" s="134" t="s">
        <v>218</v>
      </c>
      <c r="H17" s="159" t="s">
        <v>26</v>
      </c>
      <c r="I17" s="159" t="s">
        <v>26</v>
      </c>
      <c r="J17" s="160" t="s">
        <v>111</v>
      </c>
      <c r="K17" s="203" t="s">
        <v>58</v>
      </c>
    </row>
    <row r="18" spans="1:11" ht="35.25" customHeight="1">
      <c r="A18" s="81">
        <v>13</v>
      </c>
      <c r="B18" s="77"/>
      <c r="C18" s="90" t="s">
        <v>71</v>
      </c>
      <c r="D18" s="50"/>
      <c r="E18" s="156" t="s">
        <v>23</v>
      </c>
      <c r="F18" s="83" t="s">
        <v>59</v>
      </c>
      <c r="G18" s="88" t="s">
        <v>60</v>
      </c>
      <c r="H18" s="159" t="s">
        <v>61</v>
      </c>
      <c r="I18" s="159" t="s">
        <v>30</v>
      </c>
      <c r="J18" s="160" t="s">
        <v>111</v>
      </c>
      <c r="K18" s="203" t="s">
        <v>58</v>
      </c>
    </row>
    <row r="19" spans="1:11" ht="35.25" customHeight="1">
      <c r="A19" s="81">
        <v>14</v>
      </c>
      <c r="B19" s="77"/>
      <c r="C19" s="90" t="s">
        <v>186</v>
      </c>
      <c r="D19" s="101" t="s">
        <v>132</v>
      </c>
      <c r="E19" s="91" t="s">
        <v>23</v>
      </c>
      <c r="F19" s="63" t="s">
        <v>133</v>
      </c>
      <c r="G19" s="64" t="s">
        <v>134</v>
      </c>
      <c r="H19" s="159" t="s">
        <v>119</v>
      </c>
      <c r="I19" s="159" t="s">
        <v>46</v>
      </c>
      <c r="J19" s="160" t="s">
        <v>64</v>
      </c>
      <c r="K19" s="203" t="s">
        <v>58</v>
      </c>
    </row>
    <row r="20" spans="1:11" ht="35.25" customHeight="1">
      <c r="A20" s="81">
        <v>15</v>
      </c>
      <c r="B20" s="77"/>
      <c r="C20" s="132" t="s">
        <v>168</v>
      </c>
      <c r="D20" s="156" t="s">
        <v>125</v>
      </c>
      <c r="E20" s="156" t="s">
        <v>23</v>
      </c>
      <c r="F20" s="133" t="s">
        <v>169</v>
      </c>
      <c r="G20" s="134" t="s">
        <v>166</v>
      </c>
      <c r="H20" s="159" t="s">
        <v>167</v>
      </c>
      <c r="I20" s="159" t="s">
        <v>127</v>
      </c>
      <c r="J20" s="160" t="s">
        <v>139</v>
      </c>
      <c r="K20" s="203" t="s">
        <v>58</v>
      </c>
    </row>
    <row r="21" spans="1:11" ht="35.25" customHeight="1">
      <c r="A21" s="81">
        <v>16</v>
      </c>
      <c r="B21" s="77"/>
      <c r="C21" s="132" t="s">
        <v>165</v>
      </c>
      <c r="D21" s="156"/>
      <c r="E21" s="156" t="s">
        <v>23</v>
      </c>
      <c r="F21" s="133" t="s">
        <v>109</v>
      </c>
      <c r="G21" s="134" t="s">
        <v>87</v>
      </c>
      <c r="H21" s="159" t="s">
        <v>65</v>
      </c>
      <c r="I21" s="159" t="s">
        <v>127</v>
      </c>
      <c r="J21" s="160" t="s">
        <v>36</v>
      </c>
      <c r="K21" s="203" t="s">
        <v>58</v>
      </c>
    </row>
    <row r="22" spans="1:11" ht="35.25" customHeight="1">
      <c r="A22" s="81">
        <v>17</v>
      </c>
      <c r="B22" s="77"/>
      <c r="C22" s="90" t="s">
        <v>228</v>
      </c>
      <c r="D22" s="134" t="s">
        <v>135</v>
      </c>
      <c r="E22" s="91" t="s">
        <v>113</v>
      </c>
      <c r="F22" s="63" t="s">
        <v>136</v>
      </c>
      <c r="G22" s="92" t="s">
        <v>118</v>
      </c>
      <c r="H22" s="159" t="s">
        <v>26</v>
      </c>
      <c r="I22" s="159" t="s">
        <v>40</v>
      </c>
      <c r="J22" s="160" t="s">
        <v>68</v>
      </c>
      <c r="K22" s="203" t="s">
        <v>58</v>
      </c>
    </row>
    <row r="23" spans="1:11" ht="35.25" customHeight="1">
      <c r="A23" s="81">
        <v>18</v>
      </c>
      <c r="B23" s="77"/>
      <c r="C23" s="132" t="s">
        <v>194</v>
      </c>
      <c r="D23" s="151" t="s">
        <v>137</v>
      </c>
      <c r="E23" s="156" t="s">
        <v>23</v>
      </c>
      <c r="F23" s="133" t="s">
        <v>195</v>
      </c>
      <c r="G23" s="134" t="s">
        <v>193</v>
      </c>
      <c r="H23" s="159" t="s">
        <v>26</v>
      </c>
      <c r="I23" s="159" t="s">
        <v>40</v>
      </c>
      <c r="J23" s="160" t="s">
        <v>36</v>
      </c>
      <c r="K23" s="203" t="s">
        <v>58</v>
      </c>
    </row>
    <row r="24" spans="1:11" ht="35.25" customHeight="1">
      <c r="A24" s="81">
        <v>19</v>
      </c>
      <c r="B24" s="77"/>
      <c r="C24" s="51" t="s">
        <v>27</v>
      </c>
      <c r="D24" s="82"/>
      <c r="E24" s="82" t="s">
        <v>23</v>
      </c>
      <c r="F24" s="83" t="s">
        <v>37</v>
      </c>
      <c r="G24" s="88" t="s">
        <v>28</v>
      </c>
      <c r="H24" s="159" t="s">
        <v>26</v>
      </c>
      <c r="I24" s="159" t="s">
        <v>40</v>
      </c>
      <c r="J24" s="160" t="s">
        <v>36</v>
      </c>
      <c r="K24" s="203" t="s">
        <v>58</v>
      </c>
    </row>
    <row r="25" spans="1:11" ht="35.25" customHeight="1">
      <c r="A25" s="81">
        <v>20</v>
      </c>
      <c r="B25" s="168"/>
      <c r="C25" s="51" t="s">
        <v>27</v>
      </c>
      <c r="D25" s="82"/>
      <c r="E25" s="195" t="s">
        <v>23</v>
      </c>
      <c r="F25" s="133" t="s">
        <v>221</v>
      </c>
      <c r="G25" s="134"/>
      <c r="H25" s="159" t="s">
        <v>26</v>
      </c>
      <c r="I25" s="159" t="s">
        <v>40</v>
      </c>
      <c r="J25" s="160" t="s">
        <v>36</v>
      </c>
      <c r="K25" s="203" t="s">
        <v>58</v>
      </c>
    </row>
    <row r="26" spans="1:11" ht="35.25" customHeight="1">
      <c r="A26" s="81">
        <v>21</v>
      </c>
      <c r="B26" s="168"/>
      <c r="C26" s="184" t="s">
        <v>231</v>
      </c>
      <c r="D26" s="134" t="s">
        <v>232</v>
      </c>
      <c r="E26" s="185">
        <v>1</v>
      </c>
      <c r="F26" s="147" t="s">
        <v>49</v>
      </c>
      <c r="G26" s="134" t="s">
        <v>50</v>
      </c>
      <c r="H26" s="159" t="s">
        <v>26</v>
      </c>
      <c r="I26" s="159" t="s">
        <v>26</v>
      </c>
      <c r="J26" s="160" t="s">
        <v>139</v>
      </c>
      <c r="K26" s="203" t="s">
        <v>58</v>
      </c>
    </row>
    <row r="27" spans="1:11" ht="35.25" customHeight="1">
      <c r="A27" s="114"/>
      <c r="B27" s="168"/>
      <c r="C27" s="186"/>
      <c r="D27" s="169"/>
      <c r="E27" s="187"/>
      <c r="F27" s="188"/>
      <c r="G27" s="169"/>
      <c r="H27" s="189"/>
      <c r="I27" s="190"/>
      <c r="J27" s="191"/>
      <c r="K27" s="192"/>
    </row>
    <row r="28" spans="1:11" ht="12.75">
      <c r="A28" s="97"/>
      <c r="B28" s="97"/>
      <c r="C28" s="97" t="s">
        <v>80</v>
      </c>
      <c r="D28" s="97"/>
      <c r="E28" s="97"/>
      <c r="F28" s="97"/>
      <c r="G28" s="97"/>
      <c r="H28" s="97"/>
      <c r="I28" s="97" t="s">
        <v>222</v>
      </c>
      <c r="J28" s="98"/>
      <c r="K28" s="99"/>
    </row>
    <row r="29" spans="1:11" ht="20.25" customHeight="1">
      <c r="A29" s="97"/>
      <c r="B29" s="97"/>
      <c r="C29" s="97"/>
      <c r="D29" s="97"/>
      <c r="E29" s="97"/>
      <c r="F29" s="97"/>
      <c r="G29" s="97"/>
      <c r="H29" s="97"/>
      <c r="I29" s="97"/>
      <c r="J29" s="98"/>
      <c r="K29" s="99"/>
    </row>
    <row r="30" spans="1:11" ht="14.25" customHeight="1">
      <c r="A30" s="89"/>
      <c r="B30" s="89"/>
      <c r="C30" s="97" t="s">
        <v>18</v>
      </c>
      <c r="D30" s="97"/>
      <c r="E30" s="89"/>
      <c r="F30" s="89"/>
      <c r="G30" s="89"/>
      <c r="H30" s="89"/>
      <c r="I30" s="97" t="s">
        <v>100</v>
      </c>
      <c r="J30" s="98"/>
      <c r="K30" s="100"/>
    </row>
    <row r="31" ht="22.5" customHeight="1"/>
    <row r="32" spans="1:11" ht="12.75">
      <c r="A32" s="89"/>
      <c r="B32" s="89"/>
      <c r="C32" s="97" t="s">
        <v>121</v>
      </c>
      <c r="D32" s="97"/>
      <c r="E32" s="89"/>
      <c r="F32" s="89"/>
      <c r="G32" s="89"/>
      <c r="H32" s="89"/>
      <c r="I32" s="97" t="s">
        <v>244</v>
      </c>
      <c r="J32" s="98"/>
      <c r="K32" s="100"/>
    </row>
  </sheetData>
  <sheetProtection/>
  <protectedRanges>
    <protectedRange sqref="H11" name="Диапазон1_3_1_1_3_1_5_2_1_2_1_1_2"/>
    <protectedRange sqref="H14" name="Диапазон1_3_1_1_3_1_5_2_1_2_1_1_3"/>
    <protectedRange sqref="H15" name="Диапазон1_3_1_1_3_1_5_2_1_2_1_1_4"/>
    <protectedRange sqref="H25" name="Диапазон1_3_1_1_3_1_5_2_1_2_1_1_5"/>
  </protectedRanges>
  <mergeCells count="3">
    <mergeCell ref="A1:K1"/>
    <mergeCell ref="A2:K2"/>
    <mergeCell ref="A3:K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8"/>
  <sheetViews>
    <sheetView view="pageBreakPreview" zoomScale="85" zoomScaleSheetLayoutView="85" zoomScalePageLayoutView="0" workbookViewId="0" topLeftCell="A3">
      <selection activeCell="C15" sqref="C15"/>
    </sheetView>
  </sheetViews>
  <sheetFormatPr defaultColWidth="9.140625" defaultRowHeight="12.75"/>
  <cols>
    <col min="1" max="1" width="5.28125" style="27" customWidth="1"/>
    <col min="2" max="2" width="4.7109375" style="27" customWidth="1"/>
    <col min="3" max="3" width="17.00390625" style="27" customWidth="1"/>
    <col min="4" max="4" width="5.421875" style="27" customWidth="1"/>
    <col min="5" max="5" width="36.8515625" style="27" customWidth="1"/>
    <col min="6" max="6" width="9.28125" style="27" customWidth="1"/>
    <col min="7" max="7" width="16.421875" style="42" customWidth="1"/>
    <col min="8" max="8" width="13.57421875" style="42" hidden="1" customWidth="1"/>
    <col min="9" max="9" width="20.28125" style="42" customWidth="1"/>
    <col min="10" max="10" width="6.00390625" style="30" customWidth="1"/>
    <col min="11" max="11" width="9.28125" style="31" customWidth="1"/>
    <col min="12" max="12" width="3.7109375" style="27" customWidth="1"/>
    <col min="13" max="13" width="6.00390625" style="30" customWidth="1"/>
    <col min="14" max="14" width="8.8515625" style="31" customWidth="1"/>
    <col min="15" max="15" width="3.7109375" style="27" customWidth="1"/>
    <col min="16" max="16" width="6.00390625" style="30" customWidth="1"/>
    <col min="17" max="17" width="8.8515625" style="31" customWidth="1"/>
    <col min="18" max="19" width="3.7109375" style="27" customWidth="1"/>
    <col min="20" max="20" width="7.7109375" style="27" customWidth="1"/>
    <col min="21" max="21" width="4.7109375" style="27" hidden="1" customWidth="1"/>
    <col min="22" max="22" width="8.7109375" style="31" customWidth="1"/>
    <col min="23" max="23" width="6.7109375" style="27" hidden="1" customWidth="1"/>
    <col min="24" max="24" width="7.7109375" style="27" hidden="1" customWidth="1"/>
    <col min="25" max="16384" width="9.140625" style="27" customWidth="1"/>
  </cols>
  <sheetData>
    <row r="1" spans="1:42" s="7" customFormat="1" ht="14.25" customHeight="1" hidden="1">
      <c r="A1" s="6" t="s">
        <v>5</v>
      </c>
      <c r="C1" s="8"/>
      <c r="D1" s="8"/>
      <c r="E1" s="8"/>
      <c r="F1" s="8"/>
      <c r="G1" s="8"/>
      <c r="H1" s="8"/>
      <c r="I1" s="8"/>
      <c r="J1" s="9"/>
      <c r="K1" s="10" t="s">
        <v>7</v>
      </c>
      <c r="L1" s="11"/>
      <c r="M1" s="9"/>
      <c r="N1" s="10" t="s">
        <v>8</v>
      </c>
      <c r="O1" s="11"/>
      <c r="P1" s="9"/>
      <c r="Q1" s="10" t="s">
        <v>9</v>
      </c>
      <c r="R1" s="11"/>
      <c r="S1" s="11"/>
      <c r="T1" s="11"/>
      <c r="U1" s="11"/>
      <c r="V1" s="12" t="s">
        <v>10</v>
      </c>
      <c r="W1" s="11"/>
      <c r="Z1" s="13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P1" s="15"/>
    </row>
    <row r="2" spans="1:22" s="2" customFormat="1" ht="45" customHeight="1" hidden="1">
      <c r="A2" s="1"/>
      <c r="B2" s="1"/>
      <c r="C2" s="1"/>
      <c r="D2" s="1"/>
      <c r="E2" s="1"/>
      <c r="F2" s="1"/>
      <c r="G2" s="35"/>
      <c r="H2" s="35"/>
      <c r="I2" s="35"/>
      <c r="J2" s="22"/>
      <c r="K2" s="23"/>
      <c r="L2" s="24"/>
      <c r="M2" s="25"/>
      <c r="N2" s="23"/>
      <c r="O2" s="24"/>
      <c r="P2" s="25"/>
      <c r="Q2" s="23"/>
      <c r="R2" s="24"/>
      <c r="V2" s="26"/>
    </row>
    <row r="3" spans="1:35" ht="36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25" s="16" customFormat="1" ht="15.75" customHeight="1">
      <c r="A4" s="215" t="s">
        <v>62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32"/>
      <c r="X4" s="32"/>
      <c r="Y4" s="32"/>
    </row>
    <row r="5" spans="1:25" s="28" customFormat="1" ht="15.75" customHeight="1">
      <c r="A5" s="216" t="s">
        <v>31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45"/>
      <c r="X5" s="45"/>
      <c r="Y5" s="45"/>
    </row>
    <row r="6" spans="1:25" s="29" customFormat="1" ht="34.5" customHeight="1">
      <c r="A6" s="217" t="s">
        <v>235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44"/>
      <c r="X6" s="44"/>
      <c r="Y6" s="44"/>
    </row>
    <row r="7" spans="1:25" s="29" customFormat="1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44"/>
      <c r="X7" s="44"/>
      <c r="Y7" s="44"/>
    </row>
    <row r="8" spans="1:25" ht="15" customHeight="1">
      <c r="A8" s="218" t="s">
        <v>237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46"/>
      <c r="X8" s="46"/>
      <c r="Y8" s="46"/>
    </row>
    <row r="9" spans="1:25" ht="1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6"/>
      <c r="X9" s="46"/>
      <c r="Y9" s="46"/>
    </row>
    <row r="10" spans="1:24" s="19" customFormat="1" ht="15" customHeight="1">
      <c r="A10" s="48" t="s">
        <v>39</v>
      </c>
      <c r="B10" s="3"/>
      <c r="C10" s="4"/>
      <c r="D10" s="4"/>
      <c r="E10" s="4"/>
      <c r="F10" s="4"/>
      <c r="G10" s="43"/>
      <c r="H10" s="43"/>
      <c r="I10" s="41"/>
      <c r="J10" s="17"/>
      <c r="K10" s="18"/>
      <c r="M10" s="17"/>
      <c r="N10" s="20"/>
      <c r="P10" s="17"/>
      <c r="Q10" s="20"/>
      <c r="S10" s="219" t="s">
        <v>233</v>
      </c>
      <c r="T10" s="219"/>
      <c r="U10" s="219"/>
      <c r="V10" s="219"/>
      <c r="W10" s="219"/>
      <c r="X10" s="219"/>
    </row>
    <row r="11" spans="1:24" s="34" customFormat="1" ht="19.5" customHeight="1">
      <c r="A11" s="220" t="s">
        <v>6</v>
      </c>
      <c r="B11" s="220" t="s">
        <v>38</v>
      </c>
      <c r="C11" s="221" t="s">
        <v>0</v>
      </c>
      <c r="D11" s="220" t="s">
        <v>20</v>
      </c>
      <c r="E11" s="221" t="s">
        <v>2</v>
      </c>
      <c r="F11" s="221" t="s">
        <v>1</v>
      </c>
      <c r="G11" s="221" t="s">
        <v>3</v>
      </c>
      <c r="H11" s="36"/>
      <c r="I11" s="221" t="s">
        <v>4</v>
      </c>
      <c r="J11" s="226" t="s">
        <v>11</v>
      </c>
      <c r="K11" s="226"/>
      <c r="L11" s="226"/>
      <c r="M11" s="226" t="s">
        <v>12</v>
      </c>
      <c r="N11" s="226"/>
      <c r="O11" s="226"/>
      <c r="P11" s="226" t="s">
        <v>13</v>
      </c>
      <c r="Q11" s="226"/>
      <c r="R11" s="226"/>
      <c r="S11" s="220" t="s">
        <v>14</v>
      </c>
      <c r="T11" s="220" t="s">
        <v>21</v>
      </c>
      <c r="U11" s="222" t="s">
        <v>24</v>
      </c>
      <c r="V11" s="223" t="s">
        <v>15</v>
      </c>
      <c r="W11" s="224" t="s">
        <v>16</v>
      </c>
      <c r="X11" s="223" t="s">
        <v>6</v>
      </c>
    </row>
    <row r="12" spans="1:24" s="34" customFormat="1" ht="39.75" customHeight="1">
      <c r="A12" s="220"/>
      <c r="B12" s="220"/>
      <c r="C12" s="221"/>
      <c r="D12" s="220"/>
      <c r="E12" s="221"/>
      <c r="F12" s="221"/>
      <c r="G12" s="221"/>
      <c r="H12" s="36"/>
      <c r="I12" s="221"/>
      <c r="J12" s="37" t="s">
        <v>19</v>
      </c>
      <c r="K12" s="38" t="s">
        <v>17</v>
      </c>
      <c r="L12" s="39" t="s">
        <v>6</v>
      </c>
      <c r="M12" s="37" t="s">
        <v>19</v>
      </c>
      <c r="N12" s="38" t="s">
        <v>17</v>
      </c>
      <c r="O12" s="39" t="s">
        <v>6</v>
      </c>
      <c r="P12" s="37" t="s">
        <v>19</v>
      </c>
      <c r="Q12" s="38" t="s">
        <v>17</v>
      </c>
      <c r="R12" s="39" t="s">
        <v>6</v>
      </c>
      <c r="S12" s="220"/>
      <c r="T12" s="220"/>
      <c r="U12" s="222"/>
      <c r="V12" s="223"/>
      <c r="W12" s="225"/>
      <c r="X12" s="223"/>
    </row>
    <row r="13" spans="1:42" s="57" customFormat="1" ht="12.75">
      <c r="A13" s="211" t="s">
        <v>239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3"/>
      <c r="W13" s="58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</row>
    <row r="14" spans="1:42" s="57" customFormat="1" ht="34.5" customHeight="1">
      <c r="A14" s="207" t="s">
        <v>236</v>
      </c>
      <c r="B14" s="177" t="s">
        <v>227</v>
      </c>
      <c r="C14" s="184" t="s">
        <v>231</v>
      </c>
      <c r="D14" s="193">
        <v>1</v>
      </c>
      <c r="E14" s="147" t="s">
        <v>49</v>
      </c>
      <c r="F14" s="134" t="s">
        <v>50</v>
      </c>
      <c r="G14" s="158" t="s">
        <v>26</v>
      </c>
      <c r="H14" s="135" t="s">
        <v>26</v>
      </c>
      <c r="I14" s="201" t="s">
        <v>139</v>
      </c>
      <c r="J14" s="56">
        <v>209.5</v>
      </c>
      <c r="K14" s="53">
        <f>J14/3</f>
        <v>69.83333333333333</v>
      </c>
      <c r="L14" s="54">
        <f aca="true" t="shared" si="0" ref="L14:L19">RANK(K14,K$14:K$19,0)</f>
        <v>2</v>
      </c>
      <c r="M14" s="56">
        <v>220.5</v>
      </c>
      <c r="N14" s="53">
        <f>M14/3</f>
        <v>73.5</v>
      </c>
      <c r="O14" s="54">
        <f aca="true" t="shared" si="1" ref="O14:O19">RANK(N14,N$14:N$19,0)</f>
        <v>1</v>
      </c>
      <c r="P14" s="56">
        <v>213</v>
      </c>
      <c r="Q14" s="53">
        <f>P14/3</f>
        <v>71</v>
      </c>
      <c r="R14" s="54">
        <f aca="true" t="shared" si="2" ref="R14:R19">RANK(Q14,Q$14:Q$19,0)</f>
        <v>1</v>
      </c>
      <c r="S14" s="55"/>
      <c r="T14" s="56">
        <f aca="true" t="shared" si="3" ref="T14:T19">J14+M14+P14</f>
        <v>643</v>
      </c>
      <c r="U14" s="56"/>
      <c r="V14" s="53">
        <f>T14/3/3</f>
        <v>71.44444444444444</v>
      </c>
      <c r="W14" s="58"/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1:42" s="57" customFormat="1" ht="34.5" customHeight="1">
      <c r="A15" s="207" t="s">
        <v>236</v>
      </c>
      <c r="B15" s="177" t="s">
        <v>176</v>
      </c>
      <c r="C15" s="90" t="s">
        <v>228</v>
      </c>
      <c r="D15" s="91" t="s">
        <v>113</v>
      </c>
      <c r="E15" s="63" t="s">
        <v>136</v>
      </c>
      <c r="F15" s="64" t="s">
        <v>118</v>
      </c>
      <c r="G15" s="158" t="s">
        <v>26</v>
      </c>
      <c r="H15" s="152" t="s">
        <v>40</v>
      </c>
      <c r="I15" s="201" t="s">
        <v>68</v>
      </c>
      <c r="J15" s="56">
        <v>267.5</v>
      </c>
      <c r="K15" s="53">
        <f>J15/3.8</f>
        <v>70.39473684210526</v>
      </c>
      <c r="L15" s="54">
        <f t="shared" si="0"/>
        <v>1</v>
      </c>
      <c r="M15" s="56">
        <v>262.5</v>
      </c>
      <c r="N15" s="53">
        <f>M15/3.8</f>
        <v>69.07894736842105</v>
      </c>
      <c r="O15" s="54">
        <f t="shared" si="1"/>
        <v>2</v>
      </c>
      <c r="P15" s="56">
        <v>269.5</v>
      </c>
      <c r="Q15" s="53">
        <f>P15/3.8</f>
        <v>70.92105263157895</v>
      </c>
      <c r="R15" s="54">
        <f t="shared" si="2"/>
        <v>2</v>
      </c>
      <c r="S15" s="55"/>
      <c r="T15" s="56">
        <f t="shared" si="3"/>
        <v>799.5</v>
      </c>
      <c r="U15" s="56"/>
      <c r="V15" s="53">
        <f>T15/3/3.8</f>
        <v>70.13157894736842</v>
      </c>
      <c r="W15" s="58"/>
      <c r="X15" s="59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42" s="57" customFormat="1" ht="34.5" customHeight="1">
      <c r="A16" s="52">
        <v>1</v>
      </c>
      <c r="B16" s="177" t="s">
        <v>225</v>
      </c>
      <c r="C16" s="132" t="s">
        <v>163</v>
      </c>
      <c r="D16" s="156" t="s">
        <v>23</v>
      </c>
      <c r="E16" s="133" t="s">
        <v>164</v>
      </c>
      <c r="F16" s="134" t="s">
        <v>41</v>
      </c>
      <c r="G16" s="158" t="s">
        <v>161</v>
      </c>
      <c r="H16" s="159" t="s">
        <v>127</v>
      </c>
      <c r="I16" s="201" t="s">
        <v>111</v>
      </c>
      <c r="J16" s="56">
        <v>163.5</v>
      </c>
      <c r="K16" s="53">
        <f>J16/2.6</f>
        <v>62.88461538461538</v>
      </c>
      <c r="L16" s="54">
        <f t="shared" si="0"/>
        <v>3</v>
      </c>
      <c r="M16" s="56">
        <v>173.5</v>
      </c>
      <c r="N16" s="53">
        <f>M16/2.6</f>
        <v>66.73076923076923</v>
      </c>
      <c r="O16" s="54">
        <f t="shared" si="1"/>
        <v>4</v>
      </c>
      <c r="P16" s="56">
        <v>181</v>
      </c>
      <c r="Q16" s="53">
        <f>P16/2.6</f>
        <v>69.61538461538461</v>
      </c>
      <c r="R16" s="54">
        <f t="shared" si="2"/>
        <v>3</v>
      </c>
      <c r="S16" s="55"/>
      <c r="T16" s="56">
        <f t="shared" si="3"/>
        <v>518</v>
      </c>
      <c r="U16" s="56"/>
      <c r="V16" s="53">
        <f>T16/3/2.6</f>
        <v>66.41025641025641</v>
      </c>
      <c r="W16" s="58"/>
      <c r="X16" s="59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1:42" s="57" customFormat="1" ht="34.5" customHeight="1">
      <c r="A17" s="52">
        <v>2</v>
      </c>
      <c r="B17" s="177" t="s">
        <v>225</v>
      </c>
      <c r="C17" s="172" t="s">
        <v>210</v>
      </c>
      <c r="D17" s="161" t="s">
        <v>23</v>
      </c>
      <c r="E17" s="174" t="s">
        <v>208</v>
      </c>
      <c r="F17" s="175" t="s">
        <v>209</v>
      </c>
      <c r="G17" s="158" t="s">
        <v>85</v>
      </c>
      <c r="H17" s="176" t="s">
        <v>85</v>
      </c>
      <c r="I17" s="201" t="s">
        <v>104</v>
      </c>
      <c r="J17" s="56">
        <v>164.5</v>
      </c>
      <c r="K17" s="53">
        <f>J17/2.6-0.5</f>
        <v>62.76923076923077</v>
      </c>
      <c r="L17" s="54">
        <f t="shared" si="0"/>
        <v>4</v>
      </c>
      <c r="M17" s="56">
        <v>175.5</v>
      </c>
      <c r="N17" s="53">
        <f>M17/2.6-0.5</f>
        <v>67</v>
      </c>
      <c r="O17" s="54">
        <f t="shared" si="1"/>
        <v>3</v>
      </c>
      <c r="P17" s="56">
        <v>174.5</v>
      </c>
      <c r="Q17" s="53">
        <f>P17/2.6-0.5</f>
        <v>66.61538461538461</v>
      </c>
      <c r="R17" s="54">
        <f t="shared" si="2"/>
        <v>4</v>
      </c>
      <c r="S17" s="55">
        <v>1</v>
      </c>
      <c r="T17" s="56">
        <f t="shared" si="3"/>
        <v>514.5</v>
      </c>
      <c r="U17" s="56"/>
      <c r="V17" s="53">
        <f>SUM(K17+N17+Q17)/3</f>
        <v>65.46153846153847</v>
      </c>
      <c r="W17" s="58"/>
      <c r="X17" s="59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42" s="57" customFormat="1" ht="34.5" customHeight="1">
      <c r="A18" s="52">
        <v>3</v>
      </c>
      <c r="B18" s="177" t="s">
        <v>225</v>
      </c>
      <c r="C18" s="138" t="s">
        <v>207</v>
      </c>
      <c r="D18" s="140" t="s">
        <v>23</v>
      </c>
      <c r="E18" s="141" t="s">
        <v>188</v>
      </c>
      <c r="F18" s="142" t="s">
        <v>69</v>
      </c>
      <c r="G18" s="158" t="s">
        <v>70</v>
      </c>
      <c r="H18" s="162" t="s">
        <v>46</v>
      </c>
      <c r="I18" s="201" t="s">
        <v>36</v>
      </c>
      <c r="J18" s="56">
        <v>159</v>
      </c>
      <c r="K18" s="53">
        <f>J18/2.6</f>
        <v>61.15384615384615</v>
      </c>
      <c r="L18" s="54">
        <f t="shared" si="0"/>
        <v>6</v>
      </c>
      <c r="M18" s="56">
        <v>173</v>
      </c>
      <c r="N18" s="53">
        <f>M18/2.6</f>
        <v>66.53846153846153</v>
      </c>
      <c r="O18" s="54">
        <f t="shared" si="1"/>
        <v>5</v>
      </c>
      <c r="P18" s="56">
        <v>166</v>
      </c>
      <c r="Q18" s="53">
        <f>P18/2.6</f>
        <v>63.84615384615385</v>
      </c>
      <c r="R18" s="54">
        <f t="shared" si="2"/>
        <v>5</v>
      </c>
      <c r="S18" s="55"/>
      <c r="T18" s="56">
        <f t="shared" si="3"/>
        <v>498</v>
      </c>
      <c r="U18" s="56"/>
      <c r="V18" s="53">
        <f>T18/3/2.6</f>
        <v>63.84615384615385</v>
      </c>
      <c r="W18" s="58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42" s="57" customFormat="1" ht="34.5" customHeight="1">
      <c r="A19" s="52">
        <v>4</v>
      </c>
      <c r="B19" s="177" t="s">
        <v>225</v>
      </c>
      <c r="C19" s="132" t="s">
        <v>165</v>
      </c>
      <c r="D19" s="156" t="s">
        <v>23</v>
      </c>
      <c r="E19" s="133" t="s">
        <v>109</v>
      </c>
      <c r="F19" s="134" t="s">
        <v>87</v>
      </c>
      <c r="G19" s="158" t="s">
        <v>65</v>
      </c>
      <c r="H19" s="159" t="s">
        <v>127</v>
      </c>
      <c r="I19" s="201" t="s">
        <v>36</v>
      </c>
      <c r="J19" s="56">
        <v>163</v>
      </c>
      <c r="K19" s="53">
        <f>J19/2.6</f>
        <v>62.69230769230769</v>
      </c>
      <c r="L19" s="54">
        <f t="shared" si="0"/>
        <v>5</v>
      </c>
      <c r="M19" s="56">
        <v>167.5</v>
      </c>
      <c r="N19" s="53">
        <f>M19/2.6</f>
        <v>64.42307692307692</v>
      </c>
      <c r="O19" s="54">
        <f t="shared" si="1"/>
        <v>6</v>
      </c>
      <c r="P19" s="56">
        <v>164</v>
      </c>
      <c r="Q19" s="53">
        <f>P19/2.6</f>
        <v>63.07692307692307</v>
      </c>
      <c r="R19" s="54">
        <f t="shared" si="2"/>
        <v>6</v>
      </c>
      <c r="S19" s="55"/>
      <c r="T19" s="56">
        <f t="shared" si="3"/>
        <v>494.5</v>
      </c>
      <c r="U19" s="56"/>
      <c r="V19" s="53">
        <f>T19/3/2.6</f>
        <v>63.3974358974359</v>
      </c>
      <c r="W19" s="58"/>
      <c r="X19" s="59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1:42" s="57" customFormat="1" ht="12.75">
      <c r="A20" s="211" t="s">
        <v>240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3"/>
      <c r="W20" s="58"/>
      <c r="X20" s="59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1:42" s="57" customFormat="1" ht="34.5" customHeight="1">
      <c r="A21" s="52">
        <f aca="true" t="shared" si="4" ref="A21:A27">RANK(V21,V$21:V$29,0)</f>
        <v>1</v>
      </c>
      <c r="B21" s="177" t="s">
        <v>192</v>
      </c>
      <c r="C21" s="194" t="s">
        <v>27</v>
      </c>
      <c r="D21" s="195" t="s">
        <v>23</v>
      </c>
      <c r="E21" s="196" t="s">
        <v>37</v>
      </c>
      <c r="F21" s="197" t="s">
        <v>28</v>
      </c>
      <c r="G21" s="158" t="s">
        <v>26</v>
      </c>
      <c r="H21" s="198" t="s">
        <v>40</v>
      </c>
      <c r="I21" s="201" t="s">
        <v>36</v>
      </c>
      <c r="J21" s="56">
        <v>232</v>
      </c>
      <c r="K21" s="53">
        <f>J21/3.2</f>
        <v>72.5</v>
      </c>
      <c r="L21" s="54">
        <f aca="true" t="shared" si="5" ref="L21:L29">RANK(K21,K$21:K$29,0)</f>
        <v>1</v>
      </c>
      <c r="M21" s="56">
        <v>230</v>
      </c>
      <c r="N21" s="53">
        <f>M21/3.2</f>
        <v>71.875</v>
      </c>
      <c r="O21" s="54">
        <f aca="true" t="shared" si="6" ref="O21:O29">RANK(N21,N$21:N$29,0)</f>
        <v>3</v>
      </c>
      <c r="P21" s="56">
        <v>244</v>
      </c>
      <c r="Q21" s="53">
        <f>P21/3.2</f>
        <v>76.25</v>
      </c>
      <c r="R21" s="54">
        <f aca="true" t="shared" si="7" ref="R21:R29">RANK(Q21,Q$21:Q$29,0)</f>
        <v>1</v>
      </c>
      <c r="S21" s="55"/>
      <c r="T21" s="56">
        <f aca="true" t="shared" si="8" ref="T21:T29">J21+M21+P21</f>
        <v>706</v>
      </c>
      <c r="U21" s="56"/>
      <c r="V21" s="53">
        <f>T21/3/3.2</f>
        <v>73.54166666666667</v>
      </c>
      <c r="W21" s="58"/>
      <c r="X21" s="59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1:42" s="57" customFormat="1" ht="34.5" customHeight="1">
      <c r="A22" s="52">
        <f t="shared" si="4"/>
        <v>2</v>
      </c>
      <c r="B22" s="177" t="s">
        <v>225</v>
      </c>
      <c r="C22" s="194" t="s">
        <v>27</v>
      </c>
      <c r="D22" s="195" t="s">
        <v>23</v>
      </c>
      <c r="E22" s="133" t="s">
        <v>221</v>
      </c>
      <c r="F22" s="134"/>
      <c r="G22" s="158" t="s">
        <v>26</v>
      </c>
      <c r="H22" s="199" t="s">
        <v>40</v>
      </c>
      <c r="I22" s="201" t="s">
        <v>36</v>
      </c>
      <c r="J22" s="56">
        <v>184.5</v>
      </c>
      <c r="K22" s="53">
        <f>J22/2.6</f>
        <v>70.96153846153845</v>
      </c>
      <c r="L22" s="54">
        <f t="shared" si="5"/>
        <v>3</v>
      </c>
      <c r="M22" s="56">
        <v>190</v>
      </c>
      <c r="N22" s="53">
        <f>M22/2.6</f>
        <v>73.07692307692308</v>
      </c>
      <c r="O22" s="54">
        <f t="shared" si="6"/>
        <v>2</v>
      </c>
      <c r="P22" s="56">
        <v>193</v>
      </c>
      <c r="Q22" s="53">
        <f>P22/2.6</f>
        <v>74.23076923076923</v>
      </c>
      <c r="R22" s="54">
        <f t="shared" si="7"/>
        <v>2</v>
      </c>
      <c r="S22" s="55"/>
      <c r="T22" s="56">
        <f t="shared" si="8"/>
        <v>567.5</v>
      </c>
      <c r="U22" s="56"/>
      <c r="V22" s="53">
        <f>T22/3/2.6</f>
        <v>72.75641025641025</v>
      </c>
      <c r="W22" s="58"/>
      <c r="X22" s="59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</row>
    <row r="23" spans="1:42" s="57" customFormat="1" ht="34.5" customHeight="1">
      <c r="A23" s="52">
        <f t="shared" si="4"/>
        <v>3</v>
      </c>
      <c r="B23" s="177" t="s">
        <v>225</v>
      </c>
      <c r="C23" s="90" t="s">
        <v>34</v>
      </c>
      <c r="D23" s="149" t="s">
        <v>23</v>
      </c>
      <c r="E23" s="63" t="s">
        <v>138</v>
      </c>
      <c r="F23" s="64" t="s">
        <v>110</v>
      </c>
      <c r="G23" s="158" t="s">
        <v>143</v>
      </c>
      <c r="H23" s="152" t="s">
        <v>127</v>
      </c>
      <c r="I23" s="201" t="s">
        <v>36</v>
      </c>
      <c r="J23" s="56">
        <v>185</v>
      </c>
      <c r="K23" s="53">
        <f>J23/2.6</f>
        <v>71.15384615384615</v>
      </c>
      <c r="L23" s="54">
        <f t="shared" si="5"/>
        <v>2</v>
      </c>
      <c r="M23" s="56">
        <v>190.5</v>
      </c>
      <c r="N23" s="53">
        <f>M23/2.6</f>
        <v>73.26923076923077</v>
      </c>
      <c r="O23" s="54">
        <f t="shared" si="6"/>
        <v>1</v>
      </c>
      <c r="P23" s="56">
        <v>191</v>
      </c>
      <c r="Q23" s="53">
        <f>P23/2.6</f>
        <v>73.46153846153845</v>
      </c>
      <c r="R23" s="54">
        <f t="shared" si="7"/>
        <v>4</v>
      </c>
      <c r="S23" s="55"/>
      <c r="T23" s="56">
        <f t="shared" si="8"/>
        <v>566.5</v>
      </c>
      <c r="U23" s="56"/>
      <c r="V23" s="53">
        <f>T23/3/2.6</f>
        <v>72.62820512820512</v>
      </c>
      <c r="W23" s="58"/>
      <c r="X23" s="59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</row>
    <row r="24" spans="1:42" s="57" customFormat="1" ht="34.5" customHeight="1">
      <c r="A24" s="52">
        <f t="shared" si="4"/>
        <v>4</v>
      </c>
      <c r="B24" s="177" t="s">
        <v>175</v>
      </c>
      <c r="C24" s="132" t="s">
        <v>194</v>
      </c>
      <c r="D24" s="161" t="s">
        <v>23</v>
      </c>
      <c r="E24" s="133" t="s">
        <v>195</v>
      </c>
      <c r="F24" s="134" t="s">
        <v>193</v>
      </c>
      <c r="G24" s="158" t="s">
        <v>26</v>
      </c>
      <c r="H24" s="159" t="s">
        <v>40</v>
      </c>
      <c r="I24" s="201" t="s">
        <v>36</v>
      </c>
      <c r="J24" s="56">
        <v>211.5</v>
      </c>
      <c r="K24" s="53">
        <f>J24/3</f>
        <v>70.5</v>
      </c>
      <c r="L24" s="54">
        <f t="shared" si="5"/>
        <v>4</v>
      </c>
      <c r="M24" s="56">
        <v>212</v>
      </c>
      <c r="N24" s="53">
        <f>M24/3</f>
        <v>70.66666666666667</v>
      </c>
      <c r="O24" s="54">
        <f t="shared" si="6"/>
        <v>4</v>
      </c>
      <c r="P24" s="56">
        <v>220.5</v>
      </c>
      <c r="Q24" s="53">
        <f>P24/3</f>
        <v>73.5</v>
      </c>
      <c r="R24" s="54">
        <f t="shared" si="7"/>
        <v>3</v>
      </c>
      <c r="S24" s="55"/>
      <c r="T24" s="56">
        <f t="shared" si="8"/>
        <v>644</v>
      </c>
      <c r="U24" s="56"/>
      <c r="V24" s="53">
        <f>T24/3/3</f>
        <v>71.55555555555556</v>
      </c>
      <c r="W24" s="58"/>
      <c r="X24" s="59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</row>
    <row r="25" spans="1:42" s="57" customFormat="1" ht="34.5" customHeight="1">
      <c r="A25" s="52">
        <f t="shared" si="4"/>
        <v>5</v>
      </c>
      <c r="B25" s="177" t="s">
        <v>225</v>
      </c>
      <c r="C25" s="90" t="s">
        <v>71</v>
      </c>
      <c r="D25" s="156" t="s">
        <v>23</v>
      </c>
      <c r="E25" s="63" t="s">
        <v>217</v>
      </c>
      <c r="F25" s="167" t="s">
        <v>220</v>
      </c>
      <c r="G25" s="158" t="s">
        <v>26</v>
      </c>
      <c r="H25" s="145" t="s">
        <v>26</v>
      </c>
      <c r="I25" s="201" t="s">
        <v>111</v>
      </c>
      <c r="J25" s="56">
        <v>174</v>
      </c>
      <c r="K25" s="53">
        <f>J25/2.6</f>
        <v>66.92307692307692</v>
      </c>
      <c r="L25" s="54">
        <f t="shared" si="5"/>
        <v>5</v>
      </c>
      <c r="M25" s="56">
        <v>179</v>
      </c>
      <c r="N25" s="53">
        <f>M25/2.6</f>
        <v>68.84615384615384</v>
      </c>
      <c r="O25" s="54">
        <f t="shared" si="6"/>
        <v>7</v>
      </c>
      <c r="P25" s="56">
        <v>185</v>
      </c>
      <c r="Q25" s="53">
        <f>P25/2.6</f>
        <v>71.15384615384615</v>
      </c>
      <c r="R25" s="54">
        <f t="shared" si="7"/>
        <v>5</v>
      </c>
      <c r="S25" s="55"/>
      <c r="T25" s="56">
        <f t="shared" si="8"/>
        <v>538</v>
      </c>
      <c r="U25" s="56"/>
      <c r="V25" s="53">
        <f>T25/3/2.6</f>
        <v>68.97435897435898</v>
      </c>
      <c r="W25" s="58"/>
      <c r="X25" s="59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</row>
    <row r="26" spans="1:42" s="57" customFormat="1" ht="34.5" customHeight="1">
      <c r="A26" s="52">
        <f t="shared" si="4"/>
        <v>6</v>
      </c>
      <c r="B26" s="177" t="s">
        <v>175</v>
      </c>
      <c r="C26" s="90" t="s">
        <v>42</v>
      </c>
      <c r="D26" s="91" t="s">
        <v>23</v>
      </c>
      <c r="E26" s="63" t="s">
        <v>43</v>
      </c>
      <c r="F26" s="92" t="s">
        <v>44</v>
      </c>
      <c r="G26" s="158" t="s">
        <v>45</v>
      </c>
      <c r="H26" s="65" t="s">
        <v>46</v>
      </c>
      <c r="I26" s="201" t="s">
        <v>36</v>
      </c>
      <c r="J26" s="56">
        <v>200</v>
      </c>
      <c r="K26" s="53">
        <f>J26/3</f>
        <v>66.66666666666667</v>
      </c>
      <c r="L26" s="54">
        <f t="shared" si="5"/>
        <v>6</v>
      </c>
      <c r="M26" s="56">
        <v>205</v>
      </c>
      <c r="N26" s="53">
        <f>M26/3</f>
        <v>68.33333333333333</v>
      </c>
      <c r="O26" s="54">
        <f t="shared" si="6"/>
        <v>8</v>
      </c>
      <c r="P26" s="56">
        <v>210</v>
      </c>
      <c r="Q26" s="53">
        <f>P26/3</f>
        <v>70</v>
      </c>
      <c r="R26" s="54">
        <f t="shared" si="7"/>
        <v>6</v>
      </c>
      <c r="S26" s="55"/>
      <c r="T26" s="56">
        <f t="shared" si="8"/>
        <v>615</v>
      </c>
      <c r="U26" s="56"/>
      <c r="V26" s="53">
        <f>T26/3/3</f>
        <v>68.33333333333333</v>
      </c>
      <c r="W26" s="58"/>
      <c r="X26" s="59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</row>
    <row r="27" spans="1:42" s="57" customFormat="1" ht="34.5" customHeight="1">
      <c r="A27" s="52">
        <f t="shared" si="4"/>
        <v>7</v>
      </c>
      <c r="B27" s="177" t="s">
        <v>227</v>
      </c>
      <c r="C27" s="90" t="s">
        <v>71</v>
      </c>
      <c r="D27" s="156" t="s">
        <v>23</v>
      </c>
      <c r="E27" s="83" t="s">
        <v>59</v>
      </c>
      <c r="F27" s="88" t="s">
        <v>60</v>
      </c>
      <c r="G27" s="158" t="s">
        <v>61</v>
      </c>
      <c r="H27" s="85" t="s">
        <v>30</v>
      </c>
      <c r="I27" s="201" t="s">
        <v>111</v>
      </c>
      <c r="J27" s="56">
        <v>200</v>
      </c>
      <c r="K27" s="53">
        <f>J27/3-0.5</f>
        <v>66.16666666666667</v>
      </c>
      <c r="L27" s="54">
        <f t="shared" si="5"/>
        <v>7</v>
      </c>
      <c r="M27" s="56">
        <v>211</v>
      </c>
      <c r="N27" s="53">
        <f>M27/3-0.5</f>
        <v>69.83333333333333</v>
      </c>
      <c r="O27" s="54">
        <f t="shared" si="6"/>
        <v>5</v>
      </c>
      <c r="P27" s="56">
        <v>203</v>
      </c>
      <c r="Q27" s="53">
        <f>P27/3-0.5</f>
        <v>67.16666666666667</v>
      </c>
      <c r="R27" s="54">
        <f t="shared" si="7"/>
        <v>9</v>
      </c>
      <c r="S27" s="55">
        <v>1</v>
      </c>
      <c r="T27" s="56">
        <f t="shared" si="8"/>
        <v>614</v>
      </c>
      <c r="U27" s="56"/>
      <c r="V27" s="53">
        <f>SUM(K27+N27+Q27)/3</f>
        <v>67.72222222222223</v>
      </c>
      <c r="W27" s="58"/>
      <c r="X27" s="59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</row>
    <row r="28" spans="1:42" s="57" customFormat="1" ht="34.5" customHeight="1">
      <c r="A28" s="207" t="s">
        <v>236</v>
      </c>
      <c r="B28" s="177" t="s">
        <v>225</v>
      </c>
      <c r="C28" s="90" t="s">
        <v>71</v>
      </c>
      <c r="D28" s="156" t="s">
        <v>23</v>
      </c>
      <c r="E28" s="133" t="s">
        <v>219</v>
      </c>
      <c r="F28" s="175" t="s">
        <v>218</v>
      </c>
      <c r="G28" s="158" t="s">
        <v>26</v>
      </c>
      <c r="H28" s="145" t="s">
        <v>26</v>
      </c>
      <c r="I28" s="201" t="s">
        <v>111</v>
      </c>
      <c r="J28" s="56">
        <v>168.5</v>
      </c>
      <c r="K28" s="53">
        <f>J28/2.6</f>
        <v>64.8076923076923</v>
      </c>
      <c r="L28" s="54">
        <f t="shared" si="5"/>
        <v>9</v>
      </c>
      <c r="M28" s="56">
        <v>179.5</v>
      </c>
      <c r="N28" s="53">
        <f>M28/2.6</f>
        <v>69.03846153846153</v>
      </c>
      <c r="O28" s="54">
        <f t="shared" si="6"/>
        <v>6</v>
      </c>
      <c r="P28" s="56">
        <v>178</v>
      </c>
      <c r="Q28" s="53">
        <f>P28/2.6</f>
        <v>68.46153846153845</v>
      </c>
      <c r="R28" s="54">
        <f t="shared" si="7"/>
        <v>8</v>
      </c>
      <c r="S28" s="55"/>
      <c r="T28" s="56">
        <f t="shared" si="8"/>
        <v>526</v>
      </c>
      <c r="U28" s="56"/>
      <c r="V28" s="53">
        <f>T28/3/2.6</f>
        <v>67.43589743589743</v>
      </c>
      <c r="W28" s="58"/>
      <c r="X28" s="59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1:42" s="57" customFormat="1" ht="34.5" customHeight="1">
      <c r="A29" s="52">
        <v>8</v>
      </c>
      <c r="B29" s="177" t="s">
        <v>227</v>
      </c>
      <c r="C29" s="132" t="s">
        <v>106</v>
      </c>
      <c r="D29" s="161" t="s">
        <v>23</v>
      </c>
      <c r="E29" s="133" t="s">
        <v>124</v>
      </c>
      <c r="F29" s="134" t="s">
        <v>107</v>
      </c>
      <c r="G29" s="158" t="s">
        <v>108</v>
      </c>
      <c r="H29" s="159" t="s">
        <v>30</v>
      </c>
      <c r="I29" s="201" t="s">
        <v>36</v>
      </c>
      <c r="J29" s="56">
        <v>197</v>
      </c>
      <c r="K29" s="53">
        <f>J29/3</f>
        <v>65.66666666666667</v>
      </c>
      <c r="L29" s="54">
        <f t="shared" si="5"/>
        <v>8</v>
      </c>
      <c r="M29" s="56">
        <v>200.5</v>
      </c>
      <c r="N29" s="53">
        <f>M29/3</f>
        <v>66.83333333333333</v>
      </c>
      <c r="O29" s="54">
        <f t="shared" si="6"/>
        <v>9</v>
      </c>
      <c r="P29" s="56">
        <v>208</v>
      </c>
      <c r="Q29" s="53">
        <f>P29/3</f>
        <v>69.33333333333333</v>
      </c>
      <c r="R29" s="54">
        <f t="shared" si="7"/>
        <v>7</v>
      </c>
      <c r="S29" s="55"/>
      <c r="T29" s="56">
        <f t="shared" si="8"/>
        <v>605.5</v>
      </c>
      <c r="U29" s="56"/>
      <c r="V29" s="53">
        <f>T29/3/3</f>
        <v>67.27777777777779</v>
      </c>
      <c r="W29" s="58"/>
      <c r="X29" s="5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</row>
    <row r="30" spans="1:42" s="57" customFormat="1" ht="12.75">
      <c r="A30" s="211" t="s">
        <v>241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3"/>
      <c r="W30" s="58"/>
      <c r="X30" s="5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24" s="60" customFormat="1" ht="34.5" customHeight="1">
      <c r="A31" s="52">
        <f>RANK(V31,V$31:V$32,0)</f>
        <v>1</v>
      </c>
      <c r="B31" s="177" t="s">
        <v>238</v>
      </c>
      <c r="C31" s="90" t="s">
        <v>186</v>
      </c>
      <c r="D31" s="149" t="s">
        <v>23</v>
      </c>
      <c r="E31" s="63" t="s">
        <v>133</v>
      </c>
      <c r="F31" s="64" t="s">
        <v>134</v>
      </c>
      <c r="G31" s="158" t="s">
        <v>119</v>
      </c>
      <c r="H31" s="171" t="s">
        <v>46</v>
      </c>
      <c r="I31" s="201" t="s">
        <v>64</v>
      </c>
      <c r="J31" s="56">
        <v>246.5</v>
      </c>
      <c r="K31" s="53">
        <f>J31/3.7</f>
        <v>66.62162162162161</v>
      </c>
      <c r="L31" s="54">
        <f>RANK(K31,K$31:K$32,0)</f>
        <v>1</v>
      </c>
      <c r="M31" s="56">
        <v>245</v>
      </c>
      <c r="N31" s="53">
        <f>M31/3.7</f>
        <v>66.21621621621621</v>
      </c>
      <c r="O31" s="54">
        <f>RANK(N31,N$31:N$32,0)</f>
        <v>2</v>
      </c>
      <c r="P31" s="56">
        <v>243.5</v>
      </c>
      <c r="Q31" s="53">
        <f>P31/3.7</f>
        <v>65.8108108108108</v>
      </c>
      <c r="R31" s="54">
        <f>RANK(Q31,Q$31:Q$32,0)</f>
        <v>2</v>
      </c>
      <c r="S31" s="55"/>
      <c r="T31" s="56">
        <f>J31+M31+P31</f>
        <v>735</v>
      </c>
      <c r="U31" s="56"/>
      <c r="V31" s="53">
        <f>T31/3/3.7</f>
        <v>66.21621621621621</v>
      </c>
      <c r="W31" s="58"/>
      <c r="X31" s="59"/>
    </row>
    <row r="32" spans="1:42" s="57" customFormat="1" ht="34.5" customHeight="1">
      <c r="A32" s="52">
        <f>RANK(V32,V$31:V$32,0)</f>
        <v>2</v>
      </c>
      <c r="B32" s="177" t="s">
        <v>187</v>
      </c>
      <c r="C32" s="132" t="s">
        <v>117</v>
      </c>
      <c r="D32" s="149" t="s">
        <v>23</v>
      </c>
      <c r="E32" s="102" t="s">
        <v>66</v>
      </c>
      <c r="F32" s="64" t="s">
        <v>67</v>
      </c>
      <c r="G32" s="158" t="s">
        <v>213</v>
      </c>
      <c r="H32" s="49" t="s">
        <v>47</v>
      </c>
      <c r="I32" s="201" t="s">
        <v>64</v>
      </c>
      <c r="J32" s="56">
        <v>217</v>
      </c>
      <c r="K32" s="53">
        <f>J32/3.4</f>
        <v>63.82352941176471</v>
      </c>
      <c r="L32" s="54">
        <f>RANK(K32,K$31:K$32,0)</f>
        <v>2</v>
      </c>
      <c r="M32" s="56">
        <v>231</v>
      </c>
      <c r="N32" s="53">
        <f>M32/3.4</f>
        <v>67.94117647058823</v>
      </c>
      <c r="O32" s="54">
        <f>RANK(N32,N$31:N$32,0)</f>
        <v>1</v>
      </c>
      <c r="P32" s="56">
        <v>227</v>
      </c>
      <c r="Q32" s="53">
        <f>P32/3.4</f>
        <v>66.76470588235294</v>
      </c>
      <c r="R32" s="54">
        <f>RANK(Q32,Q$31:Q$32,0)</f>
        <v>1</v>
      </c>
      <c r="S32" s="55"/>
      <c r="T32" s="56">
        <f>J32+M32+P32</f>
        <v>675</v>
      </c>
      <c r="U32" s="56"/>
      <c r="V32" s="53">
        <f>T32/3/3.4</f>
        <v>66.17647058823529</v>
      </c>
      <c r="W32" s="58"/>
      <c r="X32" s="59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</row>
    <row r="33" ht="30.75" customHeight="1">
      <c r="A33" s="40"/>
    </row>
    <row r="34" spans="1:19" s="80" customFormat="1" ht="12.75">
      <c r="A34" s="97"/>
      <c r="B34" s="97"/>
      <c r="C34" s="97" t="s">
        <v>80</v>
      </c>
      <c r="D34" s="97"/>
      <c r="E34" s="97"/>
      <c r="F34" s="97"/>
      <c r="G34" s="97"/>
      <c r="H34" s="97"/>
      <c r="I34" s="97" t="s">
        <v>222</v>
      </c>
      <c r="J34" s="98"/>
      <c r="K34" s="99"/>
      <c r="L34" s="99"/>
      <c r="M34" s="99"/>
      <c r="N34" s="99"/>
      <c r="O34" s="99"/>
      <c r="P34" s="99"/>
      <c r="Q34" s="99"/>
      <c r="R34" s="99"/>
      <c r="S34" s="99"/>
    </row>
    <row r="35" spans="1:19" s="80" customFormat="1" ht="21" customHeight="1">
      <c r="A35" s="97"/>
      <c r="B35" s="97"/>
      <c r="C35" s="97"/>
      <c r="D35" s="97"/>
      <c r="E35" s="97"/>
      <c r="F35" s="97"/>
      <c r="G35" s="97"/>
      <c r="H35" s="97"/>
      <c r="I35" s="97"/>
      <c r="J35" s="98"/>
      <c r="K35" s="99"/>
      <c r="L35" s="99"/>
      <c r="M35" s="99"/>
      <c r="N35" s="99"/>
      <c r="O35" s="99"/>
      <c r="P35" s="99"/>
      <c r="Q35" s="99"/>
      <c r="R35" s="99"/>
      <c r="S35" s="99"/>
    </row>
    <row r="36" spans="1:19" s="80" customFormat="1" ht="12.75">
      <c r="A36" s="89"/>
      <c r="B36" s="89"/>
      <c r="C36" s="97" t="s">
        <v>18</v>
      </c>
      <c r="D36" s="97"/>
      <c r="E36" s="89"/>
      <c r="F36" s="89"/>
      <c r="G36" s="89"/>
      <c r="H36" s="89"/>
      <c r="I36" s="97" t="s">
        <v>100</v>
      </c>
      <c r="J36" s="98"/>
      <c r="K36" s="100"/>
      <c r="L36" s="100"/>
      <c r="M36" s="100"/>
      <c r="N36" s="100"/>
      <c r="O36" s="100"/>
      <c r="P36" s="100"/>
      <c r="Q36" s="100"/>
      <c r="R36" s="100"/>
      <c r="S36" s="100"/>
    </row>
    <row r="37" ht="12.75">
      <c r="A37" s="40"/>
    </row>
    <row r="38" ht="12.75">
      <c r="A38" s="40"/>
    </row>
    <row r="39" ht="12.75">
      <c r="A39" s="40"/>
    </row>
    <row r="40" ht="12.75">
      <c r="A40" s="40"/>
    </row>
    <row r="41" ht="12.75">
      <c r="A41" s="40"/>
    </row>
    <row r="42" ht="12.75">
      <c r="A42" s="40"/>
    </row>
    <row r="43" ht="12.75">
      <c r="A43" s="40"/>
    </row>
    <row r="44" ht="12.75">
      <c r="A44" s="40"/>
    </row>
    <row r="45" ht="12.75">
      <c r="A45" s="40"/>
    </row>
    <row r="46" ht="12.75">
      <c r="A46" s="40"/>
    </row>
    <row r="47" ht="12.75">
      <c r="A47" s="40"/>
    </row>
    <row r="48" ht="12.75">
      <c r="A48" s="40"/>
    </row>
    <row r="49" ht="12.75">
      <c r="A49" s="40"/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ht="12.75">
      <c r="A60" s="40"/>
    </row>
    <row r="61" ht="12.75">
      <c r="A61" s="40"/>
    </row>
    <row r="62" ht="12.75">
      <c r="A62" s="40"/>
    </row>
    <row r="63" ht="12.75">
      <c r="A63" s="40"/>
    </row>
    <row r="64" ht="12.75">
      <c r="A64" s="40"/>
    </row>
    <row r="65" ht="12.75">
      <c r="A65" s="40"/>
    </row>
    <row r="66" ht="12.75">
      <c r="A66" s="40"/>
    </row>
    <row r="67" ht="12.75">
      <c r="A67" s="40"/>
    </row>
    <row r="68" ht="12.75">
      <c r="A68" s="40"/>
    </row>
  </sheetData>
  <sheetProtection/>
  <protectedRanges>
    <protectedRange sqref="G14" name="Диапазон1_3_1_1_3_1_5_2_1_2_1_1_2_2"/>
    <protectedRange sqref="G19" name="Диапазон1_3_1_1_3_1_5_2_1_2_1_1_6"/>
    <protectedRange sqref="G23" name="Диапазон1_3_1_1_3_1_5_2_1_2_1_1_3"/>
    <protectedRange sqref="G24" name="Диапазон1_3_1_1_3_1_5_2_1_2_1_1_4"/>
    <protectedRange sqref="G31" name="Диапазон1_3_1_1_3_1_5_2_1_2_1_1_5_2"/>
    <protectedRange sqref="G32" name="Диапазон1_3_1_1_3_1_5_2_1_2_1_1_6_1"/>
    <protectedRange sqref="G29" name="Диапазон1_3_1_1_3_1_5_2_1_2_1_1_3_1"/>
  </protectedRanges>
  <mergeCells count="26">
    <mergeCell ref="T11:T12"/>
    <mergeCell ref="U11:U12"/>
    <mergeCell ref="V11:V12"/>
    <mergeCell ref="W11:W12"/>
    <mergeCell ref="X11:X12"/>
    <mergeCell ref="G11:G12"/>
    <mergeCell ref="I11:I12"/>
    <mergeCell ref="J11:L11"/>
    <mergeCell ref="M11:O11"/>
    <mergeCell ref="P11:R11"/>
    <mergeCell ref="A11:A12"/>
    <mergeCell ref="B11:B12"/>
    <mergeCell ref="C11:C12"/>
    <mergeCell ref="D11:D12"/>
    <mergeCell ref="E11:E12"/>
    <mergeCell ref="F11:F12"/>
    <mergeCell ref="A13:V13"/>
    <mergeCell ref="A20:V20"/>
    <mergeCell ref="A30:V30"/>
    <mergeCell ref="A3:X3"/>
    <mergeCell ref="A4:V4"/>
    <mergeCell ref="A5:V5"/>
    <mergeCell ref="A6:V6"/>
    <mergeCell ref="A8:V8"/>
    <mergeCell ref="S10:X10"/>
    <mergeCell ref="S11:S12"/>
  </mergeCells>
  <printOptions/>
  <pageMargins left="0" right="0" top="0" bottom="0" header="0.5118110236220472" footer="0.5118110236220472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140625" defaultRowHeight="12.75"/>
  <cols>
    <col min="1" max="1" width="3.7109375" style="103" customWidth="1"/>
    <col min="2" max="2" width="4.7109375" style="103" hidden="1" customWidth="1"/>
    <col min="3" max="3" width="16.140625" style="103" customWidth="1"/>
    <col min="4" max="4" width="9.140625" style="103" hidden="1" customWidth="1"/>
    <col min="5" max="5" width="5.57421875" style="103" customWidth="1"/>
    <col min="6" max="6" width="27.140625" style="103" customWidth="1"/>
    <col min="7" max="7" width="9.7109375" style="103" customWidth="1"/>
    <col min="8" max="8" width="14.421875" style="103" customWidth="1"/>
    <col min="9" max="9" width="14.57421875" style="103" hidden="1" customWidth="1"/>
    <col min="10" max="10" width="20.7109375" style="103" customWidth="1"/>
    <col min="11" max="12" width="6.57421875" style="103" customWidth="1"/>
    <col min="13" max="13" width="9.00390625" style="103" customWidth="1"/>
    <col min="14" max="14" width="3.00390625" style="103" customWidth="1"/>
    <col min="15" max="16" width="7.140625" style="103" customWidth="1"/>
    <col min="17" max="17" width="8.421875" style="103" customWidth="1"/>
    <col min="18" max="18" width="2.8515625" style="103" customWidth="1"/>
    <col min="19" max="20" width="6.57421875" style="103" customWidth="1"/>
    <col min="21" max="21" width="8.421875" style="103" customWidth="1"/>
    <col min="22" max="22" width="3.00390625" style="103" customWidth="1"/>
    <col min="23" max="24" width="7.28125" style="103" customWidth="1"/>
    <col min="25" max="25" width="5.421875" style="103" hidden="1" customWidth="1"/>
    <col min="26" max="26" width="8.8515625" style="103" customWidth="1"/>
    <col min="27" max="16384" width="9.140625" style="103" customWidth="1"/>
  </cols>
  <sheetData>
    <row r="1" spans="1:26" ht="43.5" customHeight="1">
      <c r="A1" s="227" t="s">
        <v>63</v>
      </c>
      <c r="B1" s="227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</row>
    <row r="2" spans="1:26" s="16" customFormat="1" ht="15.75" customHeight="1">
      <c r="A2" s="215" t="s">
        <v>72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</row>
    <row r="3" spans="1:26" s="28" customFormat="1" ht="15.75" customHeight="1">
      <c r="A3" s="216" t="s">
        <v>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29" customFormat="1" ht="15.75" customHeight="1">
      <c r="A4" s="229" t="s">
        <v>245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</row>
    <row r="5" spans="1:26" s="29" customFormat="1" ht="15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</row>
    <row r="6" spans="1:26" ht="15" customHeight="1">
      <c r="A6" s="231" t="s">
        <v>242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</row>
    <row r="7" spans="1:26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19" customFormat="1" ht="15" customHeight="1">
      <c r="A8" s="48" t="s">
        <v>39</v>
      </c>
      <c r="B8" s="3"/>
      <c r="C8" s="4"/>
      <c r="D8" s="4"/>
      <c r="E8" s="4"/>
      <c r="F8" s="4"/>
      <c r="G8" s="4"/>
      <c r="H8" s="5"/>
      <c r="I8" s="5"/>
      <c r="J8" s="3"/>
      <c r="W8" s="219" t="s">
        <v>233</v>
      </c>
      <c r="X8" s="219"/>
      <c r="Y8" s="219"/>
      <c r="Z8" s="219"/>
    </row>
    <row r="9" spans="1:26" s="105" customFormat="1" ht="19.5" customHeight="1">
      <c r="A9" s="232" t="s">
        <v>6</v>
      </c>
      <c r="B9" s="233" t="s">
        <v>54</v>
      </c>
      <c r="C9" s="234" t="s">
        <v>73</v>
      </c>
      <c r="D9" s="234" t="s">
        <v>1</v>
      </c>
      <c r="E9" s="232" t="s">
        <v>20</v>
      </c>
      <c r="F9" s="234" t="s">
        <v>74</v>
      </c>
      <c r="G9" s="234" t="s">
        <v>1</v>
      </c>
      <c r="H9" s="234" t="s">
        <v>3</v>
      </c>
      <c r="I9" s="104"/>
      <c r="J9" s="234" t="s">
        <v>4</v>
      </c>
      <c r="K9" s="237" t="s">
        <v>88</v>
      </c>
      <c r="L9" s="237"/>
      <c r="M9" s="237"/>
      <c r="N9" s="237"/>
      <c r="O9" s="237" t="s">
        <v>75</v>
      </c>
      <c r="P9" s="237"/>
      <c r="Q9" s="237"/>
      <c r="R9" s="237"/>
      <c r="S9" s="237" t="s">
        <v>13</v>
      </c>
      <c r="T9" s="237"/>
      <c r="U9" s="237"/>
      <c r="V9" s="237"/>
      <c r="W9" s="235" t="s">
        <v>76</v>
      </c>
      <c r="X9" s="235"/>
      <c r="Y9" s="236" t="s">
        <v>77</v>
      </c>
      <c r="Z9" s="236" t="s">
        <v>15</v>
      </c>
    </row>
    <row r="10" spans="1:26" s="105" customFormat="1" ht="39.75" customHeight="1">
      <c r="A10" s="232"/>
      <c r="B10" s="233"/>
      <c r="C10" s="234"/>
      <c r="D10" s="234"/>
      <c r="E10" s="232"/>
      <c r="F10" s="234"/>
      <c r="G10" s="234"/>
      <c r="H10" s="234"/>
      <c r="I10" s="104"/>
      <c r="J10" s="234"/>
      <c r="K10" s="106" t="s">
        <v>78</v>
      </c>
      <c r="L10" s="106" t="s">
        <v>79</v>
      </c>
      <c r="M10" s="107" t="s">
        <v>17</v>
      </c>
      <c r="N10" s="106" t="s">
        <v>6</v>
      </c>
      <c r="O10" s="106" t="s">
        <v>78</v>
      </c>
      <c r="P10" s="106" t="s">
        <v>79</v>
      </c>
      <c r="Q10" s="107" t="s">
        <v>17</v>
      </c>
      <c r="R10" s="106" t="s">
        <v>6</v>
      </c>
      <c r="S10" s="106" t="s">
        <v>78</v>
      </c>
      <c r="T10" s="106" t="s">
        <v>79</v>
      </c>
      <c r="U10" s="107" t="s">
        <v>17</v>
      </c>
      <c r="V10" s="106" t="s">
        <v>6</v>
      </c>
      <c r="W10" s="106" t="s">
        <v>78</v>
      </c>
      <c r="X10" s="106" t="s">
        <v>79</v>
      </c>
      <c r="Y10" s="236"/>
      <c r="Z10" s="236"/>
    </row>
    <row r="11" spans="1:26" s="105" customFormat="1" ht="40.5" customHeight="1">
      <c r="A11" s="108">
        <f>RANK(Z11,Z$11:Z$14,0)</f>
        <v>1</v>
      </c>
      <c r="B11" s="81"/>
      <c r="C11" s="150" t="s">
        <v>197</v>
      </c>
      <c r="D11" s="164" t="s">
        <v>105</v>
      </c>
      <c r="E11" s="200" t="s">
        <v>113</v>
      </c>
      <c r="F11" s="148" t="s">
        <v>198</v>
      </c>
      <c r="G11" s="144" t="s">
        <v>122</v>
      </c>
      <c r="H11" s="166" t="s">
        <v>86</v>
      </c>
      <c r="I11" s="166" t="s">
        <v>40</v>
      </c>
      <c r="J11" s="202" t="s">
        <v>68</v>
      </c>
      <c r="K11" s="109">
        <v>73.75</v>
      </c>
      <c r="L11" s="109">
        <v>76</v>
      </c>
      <c r="M11" s="128">
        <f>(K11+L11)/2</f>
        <v>74.875</v>
      </c>
      <c r="N11" s="108">
        <f>RANK(M11,M$11:M$14,0)</f>
        <v>1</v>
      </c>
      <c r="O11" s="109">
        <v>69.1</v>
      </c>
      <c r="P11" s="109">
        <v>69</v>
      </c>
      <c r="Q11" s="128">
        <f>(O11+P11)/2</f>
        <v>69.05</v>
      </c>
      <c r="R11" s="108">
        <f>RANK(Q11,Q$11:Q$14,0)</f>
        <v>2</v>
      </c>
      <c r="S11" s="109">
        <v>68.5</v>
      </c>
      <c r="T11" s="109">
        <v>72</v>
      </c>
      <c r="U11" s="128">
        <f>(S11+T11)/2</f>
        <v>70.25</v>
      </c>
      <c r="V11" s="108">
        <f>RANK(U11,U$11:U$14,0)</f>
        <v>1</v>
      </c>
      <c r="W11" s="110">
        <f aca="true" t="shared" si="0" ref="W11:X14">(K11+O11+S11)/3</f>
        <v>70.45</v>
      </c>
      <c r="X11" s="110">
        <f t="shared" si="0"/>
        <v>72.33333333333333</v>
      </c>
      <c r="Y11" s="111"/>
      <c r="Z11" s="128">
        <f>(W11+X11)/2</f>
        <v>71.39166666666667</v>
      </c>
    </row>
    <row r="12" spans="1:26" s="105" customFormat="1" ht="40.5" customHeight="1">
      <c r="A12" s="108">
        <f>RANK(Z12,Z$11:Z$14,0)</f>
        <v>2</v>
      </c>
      <c r="B12" s="81"/>
      <c r="C12" s="90" t="s">
        <v>42</v>
      </c>
      <c r="D12" s="64"/>
      <c r="E12" s="91" t="s">
        <v>23</v>
      </c>
      <c r="F12" s="63" t="s">
        <v>43</v>
      </c>
      <c r="G12" s="92" t="s">
        <v>44</v>
      </c>
      <c r="H12" s="166" t="s">
        <v>45</v>
      </c>
      <c r="I12" s="65" t="s">
        <v>46</v>
      </c>
      <c r="J12" s="202" t="s">
        <v>36</v>
      </c>
      <c r="K12" s="109">
        <v>70.25</v>
      </c>
      <c r="L12" s="109">
        <v>76</v>
      </c>
      <c r="M12" s="128">
        <f>(K12+L12)/2</f>
        <v>73.125</v>
      </c>
      <c r="N12" s="108">
        <f>RANK(M12,M$11:M$14,0)</f>
        <v>2</v>
      </c>
      <c r="O12" s="109">
        <v>70</v>
      </c>
      <c r="P12" s="109">
        <v>69</v>
      </c>
      <c r="Q12" s="128">
        <f>(O12+P12)/2</f>
        <v>69.5</v>
      </c>
      <c r="R12" s="108">
        <f>RANK(Q12,Q$11:Q$14,0)</f>
        <v>1</v>
      </c>
      <c r="S12" s="109">
        <v>65.5</v>
      </c>
      <c r="T12" s="109">
        <v>68</v>
      </c>
      <c r="U12" s="128">
        <f>(S12+T12)/2</f>
        <v>66.75</v>
      </c>
      <c r="V12" s="108">
        <f>RANK(U12,U$11:U$14,0)</f>
        <v>2</v>
      </c>
      <c r="W12" s="110">
        <f t="shared" si="0"/>
        <v>68.58333333333333</v>
      </c>
      <c r="X12" s="110">
        <f t="shared" si="0"/>
        <v>71</v>
      </c>
      <c r="Y12" s="111"/>
      <c r="Z12" s="128">
        <f>(W12+X12)/2</f>
        <v>69.79166666666666</v>
      </c>
    </row>
    <row r="13" spans="1:26" s="105" customFormat="1" ht="40.5" customHeight="1">
      <c r="A13" s="108">
        <f>RANK(Z13,Z$11:Z$14,0)</f>
        <v>3</v>
      </c>
      <c r="B13" s="81"/>
      <c r="C13" s="90" t="s">
        <v>186</v>
      </c>
      <c r="D13" s="101" t="s">
        <v>132</v>
      </c>
      <c r="E13" s="91" t="s">
        <v>23</v>
      </c>
      <c r="F13" s="63" t="s">
        <v>133</v>
      </c>
      <c r="G13" s="64" t="s">
        <v>134</v>
      </c>
      <c r="H13" s="166" t="s">
        <v>119</v>
      </c>
      <c r="I13" s="152" t="s">
        <v>46</v>
      </c>
      <c r="J13" s="202" t="s">
        <v>64</v>
      </c>
      <c r="K13" s="109">
        <v>65</v>
      </c>
      <c r="L13" s="109">
        <v>69</v>
      </c>
      <c r="M13" s="128">
        <f>(K13+L13)/2</f>
        <v>67</v>
      </c>
      <c r="N13" s="108">
        <f>RANK(M13,M$11:M$14,0)</f>
        <v>3</v>
      </c>
      <c r="O13" s="109">
        <v>63.5</v>
      </c>
      <c r="P13" s="109">
        <v>66</v>
      </c>
      <c r="Q13" s="128">
        <f>(O13+P13)/2</f>
        <v>64.75</v>
      </c>
      <c r="R13" s="108">
        <f>RANK(Q13,Q$11:Q$14,0)</f>
        <v>3</v>
      </c>
      <c r="S13" s="109">
        <v>63.75</v>
      </c>
      <c r="T13" s="109">
        <v>67</v>
      </c>
      <c r="U13" s="128">
        <f>(S13+T13)/2</f>
        <v>65.375</v>
      </c>
      <c r="V13" s="108">
        <f>RANK(U13,U$11:U$14,0)</f>
        <v>3</v>
      </c>
      <c r="W13" s="110">
        <f t="shared" si="0"/>
        <v>64.08333333333333</v>
      </c>
      <c r="X13" s="110">
        <f t="shared" si="0"/>
        <v>67.33333333333333</v>
      </c>
      <c r="Y13" s="111"/>
      <c r="Z13" s="128">
        <f>(W13+X13)/2</f>
        <v>65.70833333333333</v>
      </c>
    </row>
    <row r="14" spans="1:26" s="105" customFormat="1" ht="40.5" customHeight="1">
      <c r="A14" s="108">
        <f>RANK(Z14,Z$11:Z$14,0)</f>
        <v>4</v>
      </c>
      <c r="B14" s="81"/>
      <c r="C14" s="90" t="s">
        <v>81</v>
      </c>
      <c r="D14" s="91">
        <v>1</v>
      </c>
      <c r="E14" s="156" t="s">
        <v>113</v>
      </c>
      <c r="F14" s="83" t="s">
        <v>82</v>
      </c>
      <c r="G14" s="61" t="s">
        <v>83</v>
      </c>
      <c r="H14" s="166" t="s">
        <v>84</v>
      </c>
      <c r="I14" s="62" t="s">
        <v>85</v>
      </c>
      <c r="J14" s="202" t="s">
        <v>211</v>
      </c>
      <c r="K14" s="109">
        <v>61.25</v>
      </c>
      <c r="L14" s="109">
        <v>68</v>
      </c>
      <c r="M14" s="128">
        <f>(K14+L14)/2</f>
        <v>64.625</v>
      </c>
      <c r="N14" s="108">
        <f>RANK(M14,M$11:M$14,0)</f>
        <v>4</v>
      </c>
      <c r="O14" s="109">
        <v>62</v>
      </c>
      <c r="P14" s="109">
        <v>66</v>
      </c>
      <c r="Q14" s="128">
        <f>(O14+P14)/2</f>
        <v>64</v>
      </c>
      <c r="R14" s="108">
        <f>RANK(Q14,Q$11:Q$14,0)</f>
        <v>4</v>
      </c>
      <c r="S14" s="109">
        <v>64.25</v>
      </c>
      <c r="T14" s="109">
        <v>66</v>
      </c>
      <c r="U14" s="128">
        <f>(S14+T14)/2</f>
        <v>65.125</v>
      </c>
      <c r="V14" s="108">
        <f>RANK(U14,U$11:U$14,0)</f>
        <v>4</v>
      </c>
      <c r="W14" s="110">
        <f t="shared" si="0"/>
        <v>62.5</v>
      </c>
      <c r="X14" s="110">
        <f t="shared" si="0"/>
        <v>66.66666666666667</v>
      </c>
      <c r="Y14" s="111"/>
      <c r="Z14" s="128">
        <f>(W14+X14)/2</f>
        <v>64.58333333333334</v>
      </c>
    </row>
    <row r="15" spans="1:26" s="112" customFormat="1" ht="39" customHeight="1">
      <c r="A15" s="113"/>
      <c r="B15" s="114"/>
      <c r="C15" s="115"/>
      <c r="D15" s="116"/>
      <c r="E15" s="117"/>
      <c r="F15" s="118"/>
      <c r="G15" s="119"/>
      <c r="H15" s="120"/>
      <c r="I15" s="120"/>
      <c r="J15" s="121"/>
      <c r="K15" s="122"/>
      <c r="L15" s="122"/>
      <c r="M15" s="123"/>
      <c r="N15" s="124"/>
      <c r="O15" s="122"/>
      <c r="P15" s="122"/>
      <c r="Q15" s="123"/>
      <c r="R15" s="124"/>
      <c r="S15" s="122"/>
      <c r="T15" s="122"/>
      <c r="U15" s="123"/>
      <c r="V15" s="124"/>
      <c r="W15" s="122"/>
      <c r="X15" s="122"/>
      <c r="Y15" s="122"/>
      <c r="Z15" s="125"/>
    </row>
    <row r="16" spans="1:26" ht="19.5" customHeight="1">
      <c r="A16" s="21"/>
      <c r="B16" s="21"/>
      <c r="C16" s="97" t="s">
        <v>80</v>
      </c>
      <c r="D16" s="126"/>
      <c r="E16" s="126"/>
      <c r="F16" s="126"/>
      <c r="G16" s="126"/>
      <c r="H16" s="97" t="s">
        <v>222</v>
      </c>
      <c r="I16" s="21"/>
      <c r="J16" s="126"/>
      <c r="K16" s="21"/>
      <c r="L16" s="21"/>
      <c r="M16" s="21"/>
      <c r="N16" s="21"/>
      <c r="O16" s="21"/>
      <c r="P16" s="21"/>
      <c r="Q16" s="21"/>
      <c r="R16" s="21"/>
      <c r="S16" s="126"/>
      <c r="T16" s="21"/>
      <c r="U16" s="21"/>
      <c r="V16" s="21"/>
      <c r="W16" s="21"/>
      <c r="X16" s="21"/>
      <c r="Y16" s="21"/>
      <c r="Z16" s="21"/>
    </row>
    <row r="17" spans="1:26" ht="19.5" customHeight="1">
      <c r="A17" s="21"/>
      <c r="B17" s="21"/>
      <c r="C17" s="97"/>
      <c r="D17" s="126"/>
      <c r="E17" s="126"/>
      <c r="F17" s="126"/>
      <c r="G17" s="126"/>
      <c r="H17" s="97"/>
      <c r="I17" s="21"/>
      <c r="J17" s="126"/>
      <c r="K17" s="21"/>
      <c r="L17" s="21"/>
      <c r="M17" s="21"/>
      <c r="N17" s="21"/>
      <c r="O17" s="21"/>
      <c r="P17" s="21"/>
      <c r="Q17" s="21"/>
      <c r="R17" s="21"/>
      <c r="S17" s="126"/>
      <c r="T17" s="21"/>
      <c r="U17" s="21"/>
      <c r="V17" s="21"/>
      <c r="W17" s="21"/>
      <c r="X17" s="21"/>
      <c r="Y17" s="21"/>
      <c r="Z17" s="21"/>
    </row>
    <row r="18" spans="1:26" ht="19.5" customHeight="1">
      <c r="A18" s="21"/>
      <c r="B18" s="21"/>
      <c r="C18" s="97" t="s">
        <v>18</v>
      </c>
      <c r="D18" s="21"/>
      <c r="E18" s="21"/>
      <c r="F18" s="21"/>
      <c r="G18" s="21"/>
      <c r="H18" s="97" t="s">
        <v>100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</sheetData>
  <sheetProtection/>
  <protectedRanges>
    <protectedRange sqref="J13" name="Диапазон1_3_1_1_3_11_1_1_3_1_3_1_2_1"/>
    <protectedRange sqref="H11" name="Диапазон1_3_1_1_3_1_5_2_1_2_1_1"/>
  </protectedRanges>
  <mergeCells count="22">
    <mergeCell ref="W9:X9"/>
    <mergeCell ref="Y9:Y10"/>
    <mergeCell ref="Z9:Z10"/>
    <mergeCell ref="W8:Z8"/>
    <mergeCell ref="G9:G10"/>
    <mergeCell ref="H9:H10"/>
    <mergeCell ref="J9:J10"/>
    <mergeCell ref="K9:N9"/>
    <mergeCell ref="O9:R9"/>
    <mergeCell ref="S9:V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rintOptions/>
  <pageMargins left="0" right="0" top="0" bottom="0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Лябохов Даниэль</cp:lastModifiedBy>
  <cp:lastPrinted>2016-12-03T15:52:23Z</cp:lastPrinted>
  <dcterms:created xsi:type="dcterms:W3CDTF">1996-10-08T23:32:33Z</dcterms:created>
  <dcterms:modified xsi:type="dcterms:W3CDTF">2016-12-03T16:21:00Z</dcterms:modified>
  <cp:category/>
  <cp:version/>
  <cp:contentType/>
  <cp:contentStatus/>
</cp:coreProperties>
</file>